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drive\Nowosolna\Przetargi 2020\RI.271.1.3.2020-Droga gminna 106304E-powtórka\Dokumentacja do publikacji\"/>
    </mc:Choice>
  </mc:AlternateContent>
  <bookViews>
    <workbookView xWindow="0" yWindow="0" windowWidth="24000" windowHeight="9735"/>
  </bookViews>
  <sheets>
    <sheet name="Przedmiar" sheetId="1" r:id="rId1"/>
    <sheet name="kosztorys ofertowy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9" i="3"/>
  <c r="H20" i="3"/>
  <c r="H21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9" i="3"/>
  <c r="H40" i="3"/>
  <c r="H41" i="3"/>
  <c r="H42" i="3"/>
  <c r="H43" i="3"/>
  <c r="H44" i="3"/>
  <c r="H45" i="3"/>
  <c r="H46" i="3"/>
  <c r="H47" i="3"/>
  <c r="H48" i="3"/>
  <c r="H49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8" i="3"/>
  <c r="H69" i="3"/>
  <c r="H70" i="3"/>
  <c r="H71" i="3"/>
  <c r="H72" i="3"/>
  <c r="H11" i="3"/>
  <c r="E48" i="3" l="1"/>
  <c r="E46" i="3"/>
  <c r="E43" i="3"/>
  <c r="E39" i="3"/>
  <c r="E40" i="3" s="1"/>
  <c r="E41" i="3" s="1"/>
  <c r="E42" i="3" s="1"/>
  <c r="E46" i="1"/>
  <c r="E48" i="1"/>
  <c r="E39" i="1"/>
  <c r="E40" i="1" s="1"/>
  <c r="E41" i="1" s="1"/>
  <c r="E42" i="1" s="1"/>
  <c r="E43" i="1"/>
  <c r="E16" i="1"/>
  <c r="E19" i="1"/>
  <c r="E21" i="1"/>
  <c r="E20" i="1"/>
  <c r="E24" i="1"/>
  <c r="E26" i="1"/>
  <c r="E27" i="1"/>
  <c r="E29" i="1"/>
  <c r="E30" i="1"/>
  <c r="E32" i="1"/>
  <c r="E34" i="1"/>
  <c r="E33" i="1" s="1"/>
  <c r="E36" i="1"/>
  <c r="E35" i="1" s="1"/>
  <c r="E35" i="3"/>
  <c r="E33" i="3"/>
  <c r="E31" i="3"/>
  <c r="E28" i="3"/>
  <c r="E26" i="3"/>
  <c r="E28" i="1"/>
  <c r="E31" i="1"/>
  <c r="H74" i="3" l="1"/>
  <c r="H75" i="3" l="1"/>
  <c r="H76" i="3" s="1"/>
</calcChain>
</file>

<file path=xl/sharedStrings.xml><?xml version="1.0" encoding="utf-8"?>
<sst xmlns="http://schemas.openxmlformats.org/spreadsheetml/2006/main" count="605" uniqueCount="184">
  <si>
    <t/>
  </si>
  <si>
    <t>Numer</t>
  </si>
  <si>
    <t>Podstawa</t>
  </si>
  <si>
    <t>Opis</t>
  </si>
  <si>
    <t>Jm</t>
  </si>
  <si>
    <t>Ilość</t>
  </si>
  <si>
    <t>Krotność</t>
  </si>
  <si>
    <t>Kosztorys</t>
  </si>
  <si>
    <t>1</t>
  </si>
  <si>
    <t>Rozdział</t>
  </si>
  <si>
    <t>Roboty przygotowawcze i pomiarowe</t>
  </si>
  <si>
    <t>Element</t>
  </si>
  <si>
    <t>1.1</t>
  </si>
  <si>
    <t>KNNR 1/111/1</t>
  </si>
  <si>
    <t>km</t>
  </si>
  <si>
    <t>Roboty pomiarowe przy liniowych robotach ziemnych, trasa dróg w terenie równinnym</t>
  </si>
  <si>
    <t>1.2</t>
  </si>
  <si>
    <t>KNNR 1/102/3</t>
  </si>
  <si>
    <t>ha</t>
  </si>
  <si>
    <t>Mechaniczne karczowanie, zagajniki rzadkie (od 10-30 % powierzchni)</t>
  </si>
  <si>
    <t>1.3</t>
  </si>
  <si>
    <t>KNR 221/111/3</t>
  </si>
  <si>
    <t>szt</t>
  </si>
  <si>
    <t>1.4</t>
  </si>
  <si>
    <t>SEK 6-01 0401-4</t>
  </si>
  <si>
    <t>Mechaniczne frezowanie pniaków, pniaki Fi·31 40·cm</t>
  </si>
  <si>
    <t>1.5</t>
  </si>
  <si>
    <t>KNNR 1/107/3</t>
  </si>
  <si>
    <t>mp</t>
  </si>
  <si>
    <t>Wywożenie dłużyc, karpiny i gałęzi, transport gałęzi</t>
  </si>
  <si>
    <t>1.6</t>
  </si>
  <si>
    <t>KNNRS 6 0802-4</t>
  </si>
  <si>
    <t>m2</t>
  </si>
  <si>
    <t>Rozebranie nawierzchni, masy mineralno-bitumiczne grubość 4·cm, mechanicznie</t>
  </si>
  <si>
    <t>2</t>
  </si>
  <si>
    <t>Roboty ziemne</t>
  </si>
  <si>
    <t>2.1</t>
  </si>
  <si>
    <t>KNR 231/102/1</t>
  </si>
  <si>
    <t>Koryta wykonywane na poszerzeniach, na jezdniach, grunt kategorii II-IV, głębokość 10·cm</t>
  </si>
  <si>
    <t>2.2</t>
  </si>
  <si>
    <t>KNR 231/102/2</t>
  </si>
  <si>
    <t>Koryta wykonywane na poszerzeniach, na jezdniach, grunt kategorii II-IV, dodatek każde dalsze 5·cm głębokości</t>
  </si>
  <si>
    <t>2.3</t>
  </si>
  <si>
    <t>KNR 231/103/1</t>
  </si>
  <si>
    <t>Profilowanie i zagęszczanie podłoża pod warstwy konstrukcyjne nawierzchni, ręcznie, grunt kategorii I-II</t>
  </si>
  <si>
    <t>3</t>
  </si>
  <si>
    <t>Roboty drogowe zasadnicze</t>
  </si>
  <si>
    <t>3.1</t>
  </si>
  <si>
    <t>KNR 231/109/3</t>
  </si>
  <si>
    <t>Podbudowy betonowe, bez dylatacji, grubość warstwy po zagęszczeniu 12·cm</t>
  </si>
  <si>
    <t>3.2</t>
  </si>
  <si>
    <t>KNR 202/201/1</t>
  </si>
  <si>
    <t>m3</t>
  </si>
  <si>
    <t>3.3</t>
  </si>
  <si>
    <t>KNR 231/114/5</t>
  </si>
  <si>
    <t>Podbudowy z kruszyw, tłuczeń, warstwa dolna, grubość warstwy po zagęszczeniu 15·cm</t>
  </si>
  <si>
    <t>3.4</t>
  </si>
  <si>
    <t>KNR 231/114/7</t>
  </si>
  <si>
    <t>Podbudowy z kruszyw, tłuczeń, warstwa górna, grubość warstwy po zagęszczeniu 8·cm</t>
  </si>
  <si>
    <t>3.5</t>
  </si>
  <si>
    <t>KNNRS 6 1005-7</t>
  </si>
  <si>
    <t>3.6</t>
  </si>
  <si>
    <t>KNNRS 6 0308-1</t>
  </si>
  <si>
    <t>3.7</t>
  </si>
  <si>
    <t>3.8</t>
  </si>
  <si>
    <t>3.9</t>
  </si>
  <si>
    <t>3.10</t>
  </si>
  <si>
    <t>3.11</t>
  </si>
  <si>
    <t>KNNRS 6 0309-2</t>
  </si>
  <si>
    <t>4</t>
  </si>
  <si>
    <t>Zjazdy doposesji i drogi wewnętrzne</t>
  </si>
  <si>
    <t>4.1</t>
  </si>
  <si>
    <t>KNR 231/101/1</t>
  </si>
  <si>
    <t>Koryta wykonywane na całej szerokości jezdni i chodników, mechanicznie, grunt kategorii I-IV, na głębokości 20·cm</t>
  </si>
  <si>
    <t>4.2</t>
  </si>
  <si>
    <t>KNR 231/101/2</t>
  </si>
  <si>
    <t>Koryta wykonywane na całej szerokości jezdni i chodników, mechanicznie, grunt kategorii I-IV, dodatek za każde dalsze 5·cm głębokości</t>
  </si>
  <si>
    <t>4.3</t>
  </si>
  <si>
    <t>KNR 231/109/1</t>
  </si>
  <si>
    <t>Podbudowy betonowe, z dylatacją, grubość warstwy po zagęszczeniu 12·cm (docelowo 15 cm)</t>
  </si>
  <si>
    <t>4.4</t>
  </si>
  <si>
    <t>4.5</t>
  </si>
  <si>
    <t>KNR 231/1004/7</t>
  </si>
  <si>
    <t>Skropienie nawierzchni drogowej emulsją asfaltową</t>
  </si>
  <si>
    <t>4.6</t>
  </si>
  <si>
    <t>KNR 231/311/5</t>
  </si>
  <si>
    <t>Nawierzchnie z mieszanek mineralno-bitumicznych grysowo-żwirowych, warstwa asfaltowa ścieralna, grubości 3·cm</t>
  </si>
  <si>
    <t>4.7</t>
  </si>
  <si>
    <t>KNR 231/311/6</t>
  </si>
  <si>
    <t>Nawierzchnie z mieszanek mineralno-bitumicznych grysowo-żwirowych, warstwa asfaltowa ścieralna, dodatek za każdy dalszy 1·cm grubości warstwy</t>
  </si>
  <si>
    <t>4.8</t>
  </si>
  <si>
    <t>KNR 231/1201/1</t>
  </si>
  <si>
    <t>m</t>
  </si>
  <si>
    <t>Przestawianie krawężników betonowych, krawężniki wystające 15x30·cm na podsypce piaskowej</t>
  </si>
  <si>
    <t>4.9</t>
  </si>
  <si>
    <t>KNR 231/1211/1</t>
  </si>
  <si>
    <t>4.10</t>
  </si>
  <si>
    <t>5</t>
  </si>
  <si>
    <t>Oznakowanie i elementy BRD</t>
  </si>
  <si>
    <t>5.1</t>
  </si>
  <si>
    <t>KNR 510/1101/2</t>
  </si>
  <si>
    <t>5.2</t>
  </si>
  <si>
    <t>KNR 510/1103/2</t>
  </si>
  <si>
    <t>5.3</t>
  </si>
  <si>
    <t>KNNR 5/1101/11</t>
  </si>
  <si>
    <t>P.A. Konstrukcje wsporcze przykręcane, masa do 18·kg, 4 mocowania paneli fotovoltaicznych</t>
  </si>
  <si>
    <t>5.4</t>
  </si>
  <si>
    <t>KNNR 5/406/4</t>
  </si>
  <si>
    <t>5.5</t>
  </si>
  <si>
    <t>KNR 508/404/7</t>
  </si>
  <si>
    <t>Montaż skrzynek i rozdzielnic skrzynkowych wraz z konstrukcją, przykręcenie do gotowego podłoża, masa do 10·kg- skrzynki na akumulatory 130 Ah</t>
  </si>
  <si>
    <t>5.6</t>
  </si>
  <si>
    <t>KNR AL 1/109/2</t>
  </si>
  <si>
    <t>szt.</t>
  </si>
  <si>
    <t>5.7</t>
  </si>
  <si>
    <t>KNKRB 5 0802-1</t>
  </si>
  <si>
    <t>pom</t>
  </si>
  <si>
    <t>Sprawdzenie i pomiar kompletnego obwodu elektrycznego niskiego napięcia obwód o ilości faz do 1</t>
  </si>
  <si>
    <t>5.8</t>
  </si>
  <si>
    <t>KNR 231/818/8</t>
  </si>
  <si>
    <t>5.9</t>
  </si>
  <si>
    <t>KNR 231/702/2</t>
  </si>
  <si>
    <t>5.10</t>
  </si>
  <si>
    <t>5.11</t>
  </si>
  <si>
    <t>KNR 231/703/2</t>
  </si>
  <si>
    <t>5.12</t>
  </si>
  <si>
    <t>KNR 231/704/2</t>
  </si>
  <si>
    <t>5.13</t>
  </si>
  <si>
    <t>KNR 231/706/1</t>
  </si>
  <si>
    <t>5.14</t>
  </si>
  <si>
    <t>Analogia- demontaż i ponowny montaż progów podzutowych</t>
  </si>
  <si>
    <t>6</t>
  </si>
  <si>
    <t>Pobocza</t>
  </si>
  <si>
    <t>6.1</t>
  </si>
  <si>
    <t>Koryta wykonywane na poszerzeniach, na jezdniach, grunt kategorii II-IV, głębokość 10·cm- ścięcie poboczy</t>
  </si>
  <si>
    <t>6.2</t>
  </si>
  <si>
    <t>6.3</t>
  </si>
  <si>
    <t>KNR 231/115/1</t>
  </si>
  <si>
    <t>Wartość</t>
  </si>
  <si>
    <t>Cena jedn. z krotnością</t>
  </si>
  <si>
    <t>Ścinanie drzew, miękkich średnica pni 31-40·cm</t>
  </si>
  <si>
    <t>Razem netto</t>
  </si>
  <si>
    <t>Vat</t>
  </si>
  <si>
    <t>Brutto</t>
  </si>
  <si>
    <r>
      <t xml:space="preserve">Pobocza z kruszywa naturalnego z domieszkami ulepszającymi, 1-warstwowe, kruszywo łamane 18%, grubość warstwy po zagęszczeniu 15·cm </t>
    </r>
    <r>
      <rPr>
        <b/>
        <sz val="11"/>
        <color rgb="FF000000"/>
        <rFont val="Calibri"/>
        <family val="2"/>
        <charset val="238"/>
        <scheme val="minor"/>
      </rPr>
      <t>(docelowo 12 cm)</t>
    </r>
  </si>
  <si>
    <t>Bariery ochronne stalowe, 1-stronne- U-14a</t>
  </si>
  <si>
    <r>
      <t xml:space="preserve">Oznakowanie poziome jezdni farbą chlorokauczukową, linie segregacyjne i krawędziowe ciągłe </t>
    </r>
    <r>
      <rPr>
        <b/>
        <sz val="11"/>
        <color rgb="FF000000"/>
        <rFont val="Calibri"/>
        <family val="2"/>
        <charset val="238"/>
        <scheme val="minor"/>
      </rPr>
      <t>malowane ręcznie grubowarstwe</t>
    </r>
    <r>
      <rPr>
        <sz val="11"/>
        <color rgb="FF000000"/>
        <rFont val="Calibri"/>
        <family val="2"/>
        <scheme val="minor"/>
      </rPr>
      <t>- Linie P-17</t>
    </r>
  </si>
  <si>
    <t>Kalkulacja indywidualna</t>
  </si>
  <si>
    <t>Analogia- Montaż konstrukcji stalowej znaku ostrzegawczego D-6 z ustawieniem fundamentu prefabrykowanego</t>
  </si>
  <si>
    <r>
      <t xml:space="preserve">Analogia- Remonty cząstkowe nawierzchni z kostki betonowej- </t>
    </r>
    <r>
      <rPr>
        <b/>
        <sz val="11"/>
        <color rgb="FF000000"/>
        <rFont val="Calibri"/>
        <family val="2"/>
        <charset val="238"/>
        <scheme val="minor"/>
      </rPr>
      <t>przełożenie zjazdów</t>
    </r>
  </si>
  <si>
    <r>
      <t xml:space="preserve">Analogia- Remonty cząstkowe nawierzchni z kostki betonowej- </t>
    </r>
    <r>
      <rPr>
        <b/>
        <sz val="11"/>
        <color rgb="FF000000"/>
        <rFont val="Calibri"/>
        <family val="2"/>
        <charset val="238"/>
        <scheme val="minor"/>
      </rPr>
      <t>przełożenie peronów przystankowych</t>
    </r>
  </si>
  <si>
    <t>Analogia- wykonanie oporników żelbetowych</t>
  </si>
  <si>
    <t>P.A. Montaż paneli Fotowoltaicznych o mocy 250W wrazz regulatorem napięcia, sterownikiem i przewodami</t>
  </si>
  <si>
    <t xml:space="preserve">Słupki do znaków drogowych, z rur stalowych, Fi·60 mm- </t>
  </si>
  <si>
    <t>Przymocowanie tablic znaków drogowych, znaki zakazu, nakazu, ostrzegawcze, informacyjne, kierunku, i miejscowości powierzchnia ponad 0,3·m2- znaki II generacji</t>
  </si>
  <si>
    <t>Analogia- Montaż lustra drogowego U-18b</t>
  </si>
  <si>
    <t>ADRES BUDOWY: Droga Gminna Kalonka-Niecki- Byszewy, Gmina Nowosolna dz. 110 obręb Kalonka, 28 obręb Grabina, 72/2, 73, 81, 100/1, 102/3, 103/1, 105, 106/1, 107/1, 106/1, 112/1, 122, 144/1, obręb Borchówka, 10/4, 144, obręb Byszewy, 51, 151, 270 obręb Boginia.</t>
  </si>
  <si>
    <t>INWESTOR: GMINA NOWOSOLNA, ul. Rynek Nowosolna 1, 92-703 Łódź</t>
  </si>
  <si>
    <r>
      <t>Analogia - Montaż znaków drogowych podświetlanych, na gotowym maszcie lub konstrukcji-</t>
    </r>
    <r>
      <rPr>
        <b/>
        <sz val="11"/>
        <color rgb="FF000000"/>
        <rFont val="Calibri"/>
        <family val="2"/>
        <charset val="238"/>
        <scheme val="minor"/>
      </rPr>
      <t xml:space="preserve"> aktywny znak D-6 zasilany napięciem stałym 12 V, lampa ostrzegawczo pulsująca</t>
    </r>
  </si>
  <si>
    <t>Analogia- Dostawa i montaż akumulatora bezobsługowego o poj.  130 Ah</t>
  </si>
  <si>
    <t>Rozebranie słupków do znaków wraz z fundamentem- demontaż znaków drogowych</t>
  </si>
  <si>
    <t>Przedmiar robót Przebudowy drogi gminnej Nr 106304 E</t>
  </si>
  <si>
    <t>Kosztorys ofertowy Przebudowy drogi gminnej Nr 106304 E</t>
  </si>
  <si>
    <r>
      <t xml:space="preserve">Nawierzchnie z mieszanek mineralno-bitumicznych , mieszanka asfaltowa, grubość po zagęszczeniu 4·cm, (docelowo 3 cm) masa grysowa, samochód 5-10·t-  </t>
    </r>
    <r>
      <rPr>
        <b/>
        <sz val="11"/>
        <color rgb="FF000000"/>
        <rFont val="Calibri"/>
        <family val="2"/>
        <charset val="238"/>
        <scheme val="minor"/>
      </rPr>
      <t>mieszanka z asfaltów drogowych zwykłych</t>
    </r>
    <r>
      <rPr>
        <sz val="11"/>
        <color rgb="FF000000"/>
        <rFont val="Calibri"/>
        <family val="2"/>
        <scheme val="minor"/>
      </rPr>
      <t>- Podbudowa mineralno asfaltowa na poszerzeniach</t>
    </r>
  </si>
  <si>
    <t xml:space="preserve">AT 3 0203-1   </t>
  </si>
  <si>
    <t>Warstwa przeciwspękaniowa pod warstwy bitumiczne z siatki z włukna szklanego- wytrzymałość na rozciąganie 50 kN</t>
  </si>
  <si>
    <t xml:space="preserve">Skropienie nawierzchni emulsją asfaltową </t>
  </si>
  <si>
    <t>3.12</t>
  </si>
  <si>
    <t>3.13</t>
  </si>
  <si>
    <t>Pobocza i rowy</t>
  </si>
  <si>
    <r>
      <t xml:space="preserve">Nawierzchnie z mieszanek mineralno-bitumicznych , mieszanka asfaltowa, grubość po zagęszczeniu 4·cm, (docelowo 3 cm) masa grysowa, samochód 5-10·t-  </t>
    </r>
    <r>
      <rPr>
        <b/>
        <sz val="11"/>
        <color rgb="FF000000"/>
        <rFont val="Calibri"/>
        <family val="2"/>
        <charset val="238"/>
        <scheme val="minor"/>
      </rPr>
      <t>mieszanka z asfaltów drogowych zwykłych</t>
    </r>
    <r>
      <rPr>
        <sz val="11"/>
        <color rgb="FF000000"/>
        <rFont val="Calibri"/>
        <family val="2"/>
        <scheme val="minor"/>
      </rPr>
      <t>- Warstwa wyrównwcza</t>
    </r>
  </si>
  <si>
    <r>
      <t>Nawierzchnie z mieszanek mineralno-bitumicznych (warstwa wiążąca), mieszanka asfaltowa, grubość po zagęszczeniu 4·cm, masa grysowa, samochód 5-10·t-</t>
    </r>
    <r>
      <rPr>
        <b/>
        <sz val="11"/>
        <color rgb="FF000000"/>
        <rFont val="Calibri"/>
        <family val="2"/>
        <charset val="238"/>
        <scheme val="minor"/>
      </rPr>
      <t xml:space="preserve"> mieszanka z asfaltów drogowych zwykłych</t>
    </r>
  </si>
  <si>
    <r>
      <t xml:space="preserve">Nawierzchnie z mieszanek mineralno-bitumicznych (warstwa ścieralna), mieszanka asfaltowa, grubość po zagęszczeniu 4·cm, masa grysowa, samochód 5-10·t- </t>
    </r>
    <r>
      <rPr>
        <b/>
        <sz val="11"/>
        <color rgb="FF000000"/>
        <rFont val="Calibri"/>
        <family val="2"/>
        <charset val="238"/>
        <scheme val="minor"/>
      </rPr>
      <t>mieszanka z asfaltów drogowych zwykłych</t>
    </r>
  </si>
  <si>
    <t>przestawienie wiat przystankowych</t>
  </si>
  <si>
    <t>4.11</t>
  </si>
  <si>
    <t>kpl.</t>
  </si>
  <si>
    <r>
      <t xml:space="preserve">Oznakowanie poziome jezdni farbą chlorokauczukową, linie segregacyjne i krawędziowe ciągłe </t>
    </r>
    <r>
      <rPr>
        <b/>
        <sz val="11"/>
        <color rgb="FF000000"/>
        <rFont val="Calibri"/>
        <family val="2"/>
        <charset val="238"/>
        <scheme val="minor"/>
      </rPr>
      <t>malowane ręcznie grubowarstwe</t>
    </r>
    <r>
      <rPr>
        <sz val="11"/>
        <color rgb="FF000000"/>
        <rFont val="Calibri"/>
        <family val="2"/>
        <scheme val="minor"/>
      </rPr>
      <t>- Linie P-17, P-10</t>
    </r>
  </si>
  <si>
    <t>KNR 231/1403/06</t>
  </si>
  <si>
    <t>Oczyszczenie rowów z namułu o grubości 30 cm z wyprofilowaniem skarp rowu</t>
  </si>
  <si>
    <t>6.4</t>
  </si>
  <si>
    <t>6.5</t>
  </si>
  <si>
    <t xml:space="preserve">KNR 201/0510/01 0510/02 </t>
  </si>
  <si>
    <t>Humusowanie skarp z obsianiem przy grubości warstwy humusu 10 cm</t>
  </si>
  <si>
    <t>Data: 10.03.2020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</si>
</sst>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8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1" applyFont="1" applyAlignment="1">
      <alignment horizontal="left" vertical="top" wrapText="1"/>
    </xf>
    <xf numFmtId="0" fontId="4" fillId="0" borderId="0" xfId="1" applyFont="1" applyAlignment="1"/>
    <xf numFmtId="0" fontId="4" fillId="0" borderId="0" xfId="1" applyFont="1" applyAlignment="1">
      <alignment vertical="top" wrapText="1"/>
    </xf>
    <xf numFmtId="0" fontId="0" fillId="0" borderId="1" xfId="1" applyFont="1" applyBorder="1" applyAlignment="1">
      <alignment horizontal="center" vertical="top" wrapText="1"/>
    </xf>
    <xf numFmtId="49" fontId="0" fillId="0" borderId="1" xfId="1" applyNumberFormat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/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/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2" fontId="0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/>
    <xf numFmtId="2" fontId="3" fillId="0" borderId="1" xfId="1" applyNumberFormat="1" applyFont="1" applyBorder="1" applyAlignment="1"/>
    <xf numFmtId="2" fontId="4" fillId="0" borderId="1" xfId="1" applyNumberFormat="1" applyFont="1" applyBorder="1" applyAlignment="1">
      <alignment vertical="top"/>
    </xf>
    <xf numFmtId="2" fontId="0" fillId="0" borderId="0" xfId="0" applyNumberFormat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/>
    <xf numFmtId="0" fontId="8" fillId="0" borderId="0" xfId="0" applyFont="1"/>
    <xf numFmtId="164" fontId="9" fillId="0" borderId="0" xfId="1" applyNumberFormat="1" applyFont="1" applyAlignment="1">
      <alignment vertical="top"/>
    </xf>
    <xf numFmtId="164" fontId="10" fillId="0" borderId="0" xfId="0" applyNumberFormat="1" applyFont="1"/>
    <xf numFmtId="0" fontId="0" fillId="0" borderId="1" xfId="0" applyBorder="1"/>
    <xf numFmtId="0" fontId="11" fillId="0" borderId="0" xfId="0" applyFont="1"/>
    <xf numFmtId="0" fontId="1" fillId="0" borderId="0" xfId="0" applyFont="1" applyAlignment="1">
      <alignment wrapText="1"/>
    </xf>
    <xf numFmtId="0" fontId="13" fillId="0" borderId="0" xfId="1" applyFont="1" applyAlignment="1"/>
    <xf numFmtId="0" fontId="4" fillId="0" borderId="1" xfId="1" applyFont="1" applyBorder="1" applyAlignment="1"/>
    <xf numFmtId="49" fontId="0" fillId="0" borderId="0" xfId="1" applyNumberFormat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2" fontId="4" fillId="0" borderId="0" xfId="1" applyNumberFormat="1" applyFont="1" applyBorder="1" applyAlignment="1">
      <alignment vertical="top"/>
    </xf>
    <xf numFmtId="0" fontId="4" fillId="0" borderId="0" xfId="1" applyFont="1" applyBorder="1" applyAlignment="1">
      <alignment vertical="top"/>
    </xf>
    <xf numFmtId="49" fontId="0" fillId="0" borderId="3" xfId="1" applyNumberFormat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2" fontId="4" fillId="0" borderId="3" xfId="1" applyNumberFormat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0" fillId="0" borderId="0" xfId="0" applyBorder="1"/>
    <xf numFmtId="2" fontId="4" fillId="0" borderId="1" xfId="1" applyNumberFormat="1" applyFont="1" applyBorder="1" applyAlignment="1"/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47" zoomScale="90" zoomScaleNormal="90" workbookViewId="0">
      <selection activeCell="K19" sqref="K19"/>
    </sheetView>
  </sheetViews>
  <sheetFormatPr defaultRowHeight="15" x14ac:dyDescent="0.25"/>
  <cols>
    <col min="1" max="1" width="16" customWidth="1"/>
    <col min="2" max="2" width="23" customWidth="1"/>
    <col min="3" max="3" width="57" customWidth="1"/>
    <col min="4" max="4" width="14" customWidth="1"/>
    <col min="5" max="5" width="15" customWidth="1"/>
    <col min="6" max="6" width="13" customWidth="1"/>
    <col min="7" max="14" width="7.5703125" customWidth="1"/>
  </cols>
  <sheetData>
    <row r="1" spans="1:6" s="1" customFormat="1" x14ac:dyDescent="0.25">
      <c r="A1" s="39" t="s">
        <v>161</v>
      </c>
      <c r="B1" s="39"/>
      <c r="C1" s="39"/>
      <c r="D1" s="17"/>
      <c r="E1" s="17"/>
      <c r="F1" s="17"/>
    </row>
    <row r="2" spans="1:6" ht="43.5" customHeight="1" x14ac:dyDescent="0.25">
      <c r="A2" s="40" t="s">
        <v>156</v>
      </c>
      <c r="B2" s="40"/>
      <c r="C2" s="40"/>
      <c r="D2" s="40"/>
      <c r="E2" s="40"/>
      <c r="F2" s="40"/>
    </row>
    <row r="3" spans="1:6" x14ac:dyDescent="0.25">
      <c r="A3" s="20" t="s">
        <v>157</v>
      </c>
      <c r="B3" s="20"/>
      <c r="C3" s="20"/>
      <c r="D3" s="20"/>
      <c r="E3" s="20"/>
      <c r="F3" s="20"/>
    </row>
    <row r="4" spans="1:6" x14ac:dyDescent="0.25">
      <c r="A4" s="41" t="s">
        <v>183</v>
      </c>
      <c r="B4" s="41"/>
      <c r="C4" s="41"/>
      <c r="D4" s="41"/>
      <c r="E4" s="41"/>
      <c r="F4" s="18"/>
    </row>
    <row r="5" spans="1:6" x14ac:dyDescent="0.25">
      <c r="A5" s="19"/>
      <c r="B5" s="19"/>
      <c r="C5" s="19"/>
      <c r="D5" s="19"/>
      <c r="E5" s="19"/>
      <c r="F5" s="18"/>
    </row>
    <row r="7" spans="1:6" x14ac:dyDescent="0.25">
      <c r="A7" s="4" t="s">
        <v>1</v>
      </c>
      <c r="B7" s="4" t="s">
        <v>2</v>
      </c>
      <c r="C7" s="4" t="s">
        <v>3</v>
      </c>
      <c r="D7" s="4" t="s">
        <v>4</v>
      </c>
      <c r="E7" s="12" t="s">
        <v>5</v>
      </c>
      <c r="F7" s="4" t="s">
        <v>6</v>
      </c>
    </row>
    <row r="8" spans="1:6" x14ac:dyDescent="0.25">
      <c r="A8" s="5" t="s">
        <v>0</v>
      </c>
      <c r="B8" s="6" t="s">
        <v>7</v>
      </c>
      <c r="C8" s="6" t="s">
        <v>7</v>
      </c>
      <c r="D8" s="7" t="s">
        <v>0</v>
      </c>
      <c r="E8" s="13" t="s">
        <v>0</v>
      </c>
      <c r="F8" s="7" t="s">
        <v>0</v>
      </c>
    </row>
    <row r="9" spans="1:6" x14ac:dyDescent="0.25">
      <c r="A9" s="5" t="s">
        <v>8</v>
      </c>
      <c r="B9" s="6" t="s">
        <v>9</v>
      </c>
      <c r="C9" s="6" t="s">
        <v>10</v>
      </c>
      <c r="D9" s="7" t="s">
        <v>0</v>
      </c>
      <c r="E9" s="13" t="s">
        <v>0</v>
      </c>
      <c r="F9" s="7" t="s">
        <v>0</v>
      </c>
    </row>
    <row r="10" spans="1:6" x14ac:dyDescent="0.25">
      <c r="A10" s="5" t="s">
        <v>0</v>
      </c>
      <c r="B10" s="8" t="s">
        <v>11</v>
      </c>
      <c r="C10" s="8" t="s">
        <v>11</v>
      </c>
      <c r="D10" s="9" t="s">
        <v>0</v>
      </c>
      <c r="E10" s="14" t="s">
        <v>0</v>
      </c>
      <c r="F10" s="9" t="s">
        <v>0</v>
      </c>
    </row>
    <row r="11" spans="1:6" ht="30" x14ac:dyDescent="0.25">
      <c r="A11" s="5" t="s">
        <v>12</v>
      </c>
      <c r="B11" s="10" t="s">
        <v>13</v>
      </c>
      <c r="C11" s="10" t="s">
        <v>15</v>
      </c>
      <c r="D11" s="10" t="s">
        <v>14</v>
      </c>
      <c r="E11" s="15">
        <v>5.4180000000000001</v>
      </c>
      <c r="F11" s="11">
        <v>1</v>
      </c>
    </row>
    <row r="12" spans="1:6" ht="30" x14ac:dyDescent="0.25">
      <c r="A12" s="5" t="s">
        <v>16</v>
      </c>
      <c r="B12" s="10" t="s">
        <v>17</v>
      </c>
      <c r="C12" s="10" t="s">
        <v>19</v>
      </c>
      <c r="D12" s="10" t="s">
        <v>18</v>
      </c>
      <c r="E12" s="15">
        <v>1.1200000000000001</v>
      </c>
      <c r="F12" s="11">
        <v>1</v>
      </c>
    </row>
    <row r="13" spans="1:6" x14ac:dyDescent="0.25">
      <c r="A13" s="5" t="s">
        <v>20</v>
      </c>
      <c r="B13" s="10" t="s">
        <v>21</v>
      </c>
      <c r="C13" s="10" t="s">
        <v>140</v>
      </c>
      <c r="D13" s="10" t="s">
        <v>22</v>
      </c>
      <c r="E13" s="15">
        <v>130</v>
      </c>
      <c r="F13" s="11">
        <v>1</v>
      </c>
    </row>
    <row r="14" spans="1:6" x14ac:dyDescent="0.25">
      <c r="A14" s="5" t="s">
        <v>23</v>
      </c>
      <c r="B14" s="10" t="s">
        <v>24</v>
      </c>
      <c r="C14" s="10" t="s">
        <v>25</v>
      </c>
      <c r="D14" s="10" t="s">
        <v>22</v>
      </c>
      <c r="E14" s="15">
        <v>160</v>
      </c>
      <c r="F14" s="11">
        <v>1</v>
      </c>
    </row>
    <row r="15" spans="1:6" x14ac:dyDescent="0.25">
      <c r="A15" s="5" t="s">
        <v>26</v>
      </c>
      <c r="B15" s="10" t="s">
        <v>27</v>
      </c>
      <c r="C15" s="10" t="s">
        <v>29</v>
      </c>
      <c r="D15" s="10" t="s">
        <v>28</v>
      </c>
      <c r="E15" s="15">
        <v>353.22</v>
      </c>
      <c r="F15" s="11">
        <v>1</v>
      </c>
    </row>
    <row r="16" spans="1:6" ht="30" x14ac:dyDescent="0.25">
      <c r="A16" s="5" t="s">
        <v>30</v>
      </c>
      <c r="B16" s="10" t="s">
        <v>31</v>
      </c>
      <c r="C16" s="10" t="s">
        <v>33</v>
      </c>
      <c r="D16" s="10" t="s">
        <v>32</v>
      </c>
      <c r="E16" s="15">
        <f>6589+281.3</f>
        <v>6870.3</v>
      </c>
      <c r="F16" s="11">
        <v>1</v>
      </c>
    </row>
    <row r="17" spans="1:6" x14ac:dyDescent="0.25">
      <c r="A17" s="5" t="s">
        <v>34</v>
      </c>
      <c r="B17" s="6" t="s">
        <v>9</v>
      </c>
      <c r="C17" s="6" t="s">
        <v>35</v>
      </c>
      <c r="D17" s="7" t="s">
        <v>0</v>
      </c>
      <c r="E17" s="13" t="s">
        <v>0</v>
      </c>
      <c r="F17" s="7" t="s">
        <v>0</v>
      </c>
    </row>
    <row r="18" spans="1:6" x14ac:dyDescent="0.25">
      <c r="A18" s="5" t="s">
        <v>0</v>
      </c>
      <c r="B18" s="8" t="s">
        <v>11</v>
      </c>
      <c r="C18" s="8" t="s">
        <v>11</v>
      </c>
      <c r="D18" s="9" t="s">
        <v>0</v>
      </c>
      <c r="E18" s="14" t="s">
        <v>0</v>
      </c>
      <c r="F18" s="9" t="s">
        <v>0</v>
      </c>
    </row>
    <row r="19" spans="1:6" ht="30" x14ac:dyDescent="0.25">
      <c r="A19" s="5" t="s">
        <v>36</v>
      </c>
      <c r="B19" s="10" t="s">
        <v>37</v>
      </c>
      <c r="C19" s="10" t="s">
        <v>38</v>
      </c>
      <c r="D19" s="10" t="s">
        <v>32</v>
      </c>
      <c r="E19" s="15">
        <f>7791*1.04</f>
        <v>8102.64</v>
      </c>
      <c r="F19" s="11">
        <v>1</v>
      </c>
    </row>
    <row r="20" spans="1:6" ht="30" x14ac:dyDescent="0.25">
      <c r="A20" s="5" t="s">
        <v>39</v>
      </c>
      <c r="B20" s="10" t="s">
        <v>40</v>
      </c>
      <c r="C20" s="10" t="s">
        <v>41</v>
      </c>
      <c r="D20" s="10" t="s">
        <v>32</v>
      </c>
      <c r="E20" s="15">
        <f>7791+281.3*1.04</f>
        <v>8083.5519999999997</v>
      </c>
      <c r="F20" s="11">
        <v>7</v>
      </c>
    </row>
    <row r="21" spans="1:6" ht="30" x14ac:dyDescent="0.25">
      <c r="A21" s="5" t="s">
        <v>42</v>
      </c>
      <c r="B21" s="10" t="s">
        <v>43</v>
      </c>
      <c r="C21" s="10" t="s">
        <v>44</v>
      </c>
      <c r="D21" s="10" t="s">
        <v>32</v>
      </c>
      <c r="E21" s="15">
        <f>7791+281.3*1.04</f>
        <v>8083.5519999999997</v>
      </c>
      <c r="F21" s="11">
        <v>1</v>
      </c>
    </row>
    <row r="22" spans="1:6" x14ac:dyDescent="0.25">
      <c r="A22" s="5" t="s">
        <v>45</v>
      </c>
      <c r="B22" s="6" t="s">
        <v>9</v>
      </c>
      <c r="C22" s="6" t="s">
        <v>46</v>
      </c>
      <c r="D22" s="7" t="s">
        <v>0</v>
      </c>
      <c r="E22" s="13" t="s">
        <v>0</v>
      </c>
      <c r="F22" s="7" t="s">
        <v>0</v>
      </c>
    </row>
    <row r="23" spans="1:6" x14ac:dyDescent="0.25">
      <c r="A23" s="5" t="s">
        <v>0</v>
      </c>
      <c r="B23" s="8" t="s">
        <v>11</v>
      </c>
      <c r="C23" s="8" t="s">
        <v>11</v>
      </c>
      <c r="D23" s="9" t="s">
        <v>0</v>
      </c>
      <c r="E23" s="14" t="s">
        <v>0</v>
      </c>
      <c r="F23" s="9" t="s">
        <v>0</v>
      </c>
    </row>
    <row r="24" spans="1:6" ht="30" x14ac:dyDescent="0.25">
      <c r="A24" s="5" t="s">
        <v>47</v>
      </c>
      <c r="B24" s="10" t="s">
        <v>48</v>
      </c>
      <c r="C24" s="10" t="s">
        <v>49</v>
      </c>
      <c r="D24" s="10" t="s">
        <v>32</v>
      </c>
      <c r="E24" s="15">
        <f>7791+281.3*1.04</f>
        <v>8083.5519999999997</v>
      </c>
      <c r="F24" s="11">
        <v>1</v>
      </c>
    </row>
    <row r="25" spans="1:6" x14ac:dyDescent="0.25">
      <c r="A25" s="5" t="s">
        <v>50</v>
      </c>
      <c r="B25" s="10" t="s">
        <v>51</v>
      </c>
      <c r="C25" s="10" t="s">
        <v>151</v>
      </c>
      <c r="D25" s="10" t="s">
        <v>52</v>
      </c>
      <c r="E25" s="15">
        <v>25.4</v>
      </c>
      <c r="F25" s="11">
        <v>1</v>
      </c>
    </row>
    <row r="26" spans="1:6" ht="30" x14ac:dyDescent="0.25">
      <c r="A26" s="5" t="s">
        <v>53</v>
      </c>
      <c r="B26" s="10" t="s">
        <v>54</v>
      </c>
      <c r="C26" s="10" t="s">
        <v>55</v>
      </c>
      <c r="D26" s="10" t="s">
        <v>32</v>
      </c>
      <c r="E26" s="15">
        <f>7791+60*5.5+281*1.04</f>
        <v>8413.24</v>
      </c>
      <c r="F26" s="11">
        <v>1</v>
      </c>
    </row>
    <row r="27" spans="1:6" ht="30" x14ac:dyDescent="0.25">
      <c r="A27" s="5" t="s">
        <v>56</v>
      </c>
      <c r="B27" s="10" t="s">
        <v>57</v>
      </c>
      <c r="C27" s="10" t="s">
        <v>58</v>
      </c>
      <c r="D27" s="10" t="s">
        <v>32</v>
      </c>
      <c r="E27" s="15">
        <f>8121+281.3*1.04</f>
        <v>8413.5519999999997</v>
      </c>
      <c r="F27" s="11">
        <v>1</v>
      </c>
    </row>
    <row r="28" spans="1:6" x14ac:dyDescent="0.25">
      <c r="A28" s="5" t="s">
        <v>59</v>
      </c>
      <c r="B28" s="10" t="s">
        <v>60</v>
      </c>
      <c r="C28" s="10" t="s">
        <v>166</v>
      </c>
      <c r="D28" s="10" t="s">
        <v>32</v>
      </c>
      <c r="E28" s="15">
        <f>E29*1.02</f>
        <v>6329.5477800000008</v>
      </c>
      <c r="F28" s="11">
        <v>1</v>
      </c>
    </row>
    <row r="29" spans="1:6" ht="75" x14ac:dyDescent="0.25">
      <c r="A29" s="5" t="s">
        <v>61</v>
      </c>
      <c r="B29" s="10" t="s">
        <v>62</v>
      </c>
      <c r="C29" s="10" t="s">
        <v>163</v>
      </c>
      <c r="D29" s="10" t="s">
        <v>32</v>
      </c>
      <c r="E29" s="15">
        <f>5915.7+281.3*1.03</f>
        <v>6205.4390000000003</v>
      </c>
      <c r="F29" s="11">
        <v>0.75</v>
      </c>
    </row>
    <row r="30" spans="1:6" ht="30" x14ac:dyDescent="0.25">
      <c r="A30" s="5" t="s">
        <v>63</v>
      </c>
      <c r="B30" s="10" t="s">
        <v>164</v>
      </c>
      <c r="C30" s="26" t="s">
        <v>165</v>
      </c>
      <c r="D30" s="10" t="s">
        <v>32</v>
      </c>
      <c r="E30" s="15">
        <f>29378.9+281.3</f>
        <v>29660.2</v>
      </c>
      <c r="F30" s="11">
        <v>1</v>
      </c>
    </row>
    <row r="31" spans="1:6" x14ac:dyDescent="0.25">
      <c r="A31" s="5" t="s">
        <v>64</v>
      </c>
      <c r="B31" s="10" t="s">
        <v>60</v>
      </c>
      <c r="C31" s="10" t="s">
        <v>166</v>
      </c>
      <c r="D31" s="10" t="s">
        <v>32</v>
      </c>
      <c r="E31" s="15">
        <f>E32*1.02</f>
        <v>30295.148520000002</v>
      </c>
      <c r="F31" s="11">
        <v>1</v>
      </c>
    </row>
    <row r="32" spans="1:6" ht="60" x14ac:dyDescent="0.25">
      <c r="A32" s="5" t="s">
        <v>65</v>
      </c>
      <c r="B32" s="10" t="s">
        <v>62</v>
      </c>
      <c r="C32" s="10" t="s">
        <v>170</v>
      </c>
      <c r="D32" s="10" t="s">
        <v>32</v>
      </c>
      <c r="E32" s="15">
        <f>29414.2+281.3*1.02</f>
        <v>29701.126</v>
      </c>
      <c r="F32" s="11">
        <v>0.75</v>
      </c>
    </row>
    <row r="33" spans="1:14" x14ac:dyDescent="0.25">
      <c r="A33" s="5" t="s">
        <v>66</v>
      </c>
      <c r="B33" s="10" t="s">
        <v>60</v>
      </c>
      <c r="C33" s="10" t="s">
        <v>166</v>
      </c>
      <c r="D33" s="10"/>
      <c r="E33" s="15">
        <f>E34*1.015</f>
        <v>8344035.2874165</v>
      </c>
      <c r="F33" s="11">
        <v>1</v>
      </c>
    </row>
    <row r="34" spans="1:14" ht="60" x14ac:dyDescent="0.25">
      <c r="A34" s="5" t="s">
        <v>67</v>
      </c>
      <c r="B34" s="10" t="s">
        <v>62</v>
      </c>
      <c r="C34" s="10" t="s">
        <v>171</v>
      </c>
      <c r="D34" s="10" t="s">
        <v>32</v>
      </c>
      <c r="E34" s="15">
        <f>28934.7*281.3*1.01</f>
        <v>8220724.4211000009</v>
      </c>
      <c r="F34" s="11">
        <v>1</v>
      </c>
    </row>
    <row r="35" spans="1:14" x14ac:dyDescent="0.25">
      <c r="A35" s="5" t="s">
        <v>167</v>
      </c>
      <c r="B35" s="10" t="s">
        <v>60</v>
      </c>
      <c r="C35" s="10" t="s">
        <v>166</v>
      </c>
      <c r="D35" s="10" t="s">
        <v>32</v>
      </c>
      <c r="E35" s="15">
        <f>E36*1.02</f>
        <v>29311.23</v>
      </c>
      <c r="F35" s="11">
        <v>1</v>
      </c>
    </row>
    <row r="36" spans="1:14" ht="60" x14ac:dyDescent="0.25">
      <c r="A36" s="5" t="s">
        <v>168</v>
      </c>
      <c r="B36" s="10" t="s">
        <v>68</v>
      </c>
      <c r="C36" s="10" t="s">
        <v>172</v>
      </c>
      <c r="D36" s="10" t="s">
        <v>32</v>
      </c>
      <c r="E36" s="15">
        <f>28455.2+281.3</f>
        <v>28736.5</v>
      </c>
      <c r="F36" s="11">
        <v>1</v>
      </c>
      <c r="G36" s="16"/>
      <c r="H36" s="16"/>
      <c r="I36" s="16"/>
      <c r="J36" s="16"/>
      <c r="K36" s="16"/>
      <c r="L36" s="16"/>
      <c r="M36" s="16"/>
      <c r="N36" s="16"/>
    </row>
    <row r="37" spans="1:14" x14ac:dyDescent="0.25">
      <c r="A37" s="5" t="s">
        <v>69</v>
      </c>
      <c r="B37" s="6" t="s">
        <v>9</v>
      </c>
      <c r="C37" s="6" t="s">
        <v>70</v>
      </c>
      <c r="D37" s="7" t="s">
        <v>0</v>
      </c>
      <c r="E37" s="13" t="s">
        <v>0</v>
      </c>
      <c r="F37" s="7" t="s">
        <v>0</v>
      </c>
    </row>
    <row r="38" spans="1:14" x14ac:dyDescent="0.25">
      <c r="A38" s="5" t="s">
        <v>0</v>
      </c>
      <c r="B38" s="8" t="s">
        <v>11</v>
      </c>
      <c r="C38" s="8" t="s">
        <v>11</v>
      </c>
      <c r="D38" s="9" t="s">
        <v>0</v>
      </c>
      <c r="E38" s="14" t="s">
        <v>0</v>
      </c>
      <c r="F38" s="9" t="s">
        <v>0</v>
      </c>
    </row>
    <row r="39" spans="1:14" ht="30" x14ac:dyDescent="0.25">
      <c r="A39" s="5" t="s">
        <v>71</v>
      </c>
      <c r="B39" s="10" t="s">
        <v>72</v>
      </c>
      <c r="C39" s="10" t="s">
        <v>73</v>
      </c>
      <c r="D39" s="10" t="s">
        <v>32</v>
      </c>
      <c r="E39" s="15">
        <f>533.54*1.05</f>
        <v>560.21699999999998</v>
      </c>
      <c r="F39" s="11">
        <v>1</v>
      </c>
    </row>
    <row r="40" spans="1:14" ht="45" x14ac:dyDescent="0.25">
      <c r="A40" s="5" t="s">
        <v>74</v>
      </c>
      <c r="B40" s="10" t="s">
        <v>75</v>
      </c>
      <c r="C40" s="10" t="s">
        <v>76</v>
      </c>
      <c r="D40" s="10" t="s">
        <v>32</v>
      </c>
      <c r="E40" s="15">
        <f>E39</f>
        <v>560.21699999999998</v>
      </c>
      <c r="F40" s="11">
        <v>4</v>
      </c>
    </row>
    <row r="41" spans="1:14" ht="30" x14ac:dyDescent="0.25">
      <c r="A41" s="5" t="s">
        <v>77</v>
      </c>
      <c r="B41" s="10" t="s">
        <v>78</v>
      </c>
      <c r="C41" s="10" t="s">
        <v>79</v>
      </c>
      <c r="D41" s="10" t="s">
        <v>32</v>
      </c>
      <c r="E41" s="15">
        <f>E40</f>
        <v>560.21699999999998</v>
      </c>
      <c r="F41" s="11">
        <v>1</v>
      </c>
    </row>
    <row r="42" spans="1:14" ht="30" x14ac:dyDescent="0.25">
      <c r="A42" s="5" t="s">
        <v>80</v>
      </c>
      <c r="B42" s="10" t="s">
        <v>54</v>
      </c>
      <c r="C42" s="10" t="s">
        <v>55</v>
      </c>
      <c r="D42" s="10" t="s">
        <v>32</v>
      </c>
      <c r="E42" s="15">
        <f>E41</f>
        <v>560.21699999999998</v>
      </c>
      <c r="F42" s="11">
        <v>1</v>
      </c>
    </row>
    <row r="43" spans="1:14" x14ac:dyDescent="0.25">
      <c r="A43" s="5" t="s">
        <v>81</v>
      </c>
      <c r="B43" s="10" t="s">
        <v>82</v>
      </c>
      <c r="C43" s="10" t="s">
        <v>83</v>
      </c>
      <c r="D43" s="10" t="s">
        <v>32</v>
      </c>
      <c r="E43" s="15">
        <f>E44*1.02</f>
        <v>370.4742</v>
      </c>
      <c r="F43" s="11">
        <v>1</v>
      </c>
    </row>
    <row r="44" spans="1:14" ht="30" x14ac:dyDescent="0.25">
      <c r="A44" s="5" t="s">
        <v>84</v>
      </c>
      <c r="B44" s="10" t="s">
        <v>85</v>
      </c>
      <c r="C44" s="10" t="s">
        <v>86</v>
      </c>
      <c r="D44" s="10" t="s">
        <v>32</v>
      </c>
      <c r="E44" s="15">
        <v>363.21</v>
      </c>
      <c r="F44" s="11">
        <v>1</v>
      </c>
    </row>
    <row r="45" spans="1:14" ht="45" x14ac:dyDescent="0.25">
      <c r="A45" s="5" t="s">
        <v>87</v>
      </c>
      <c r="B45" s="10" t="s">
        <v>88</v>
      </c>
      <c r="C45" s="10" t="s">
        <v>89</v>
      </c>
      <c r="D45" s="10" t="s">
        <v>32</v>
      </c>
      <c r="E45" s="15">
        <v>363.21</v>
      </c>
      <c r="F45" s="11">
        <v>1</v>
      </c>
    </row>
    <row r="46" spans="1:14" ht="30" x14ac:dyDescent="0.25">
      <c r="A46" s="5" t="s">
        <v>90</v>
      </c>
      <c r="B46" s="10" t="s">
        <v>91</v>
      </c>
      <c r="C46" s="10" t="s">
        <v>93</v>
      </c>
      <c r="D46" s="10" t="s">
        <v>92</v>
      </c>
      <c r="E46" s="15">
        <f>15*8+113.55</f>
        <v>233.55</v>
      </c>
      <c r="F46" s="11">
        <v>1</v>
      </c>
    </row>
    <row r="47" spans="1:14" ht="30" x14ac:dyDescent="0.25">
      <c r="A47" s="5" t="s">
        <v>94</v>
      </c>
      <c r="B47" s="10" t="s">
        <v>95</v>
      </c>
      <c r="C47" s="10" t="s">
        <v>150</v>
      </c>
      <c r="D47" s="10" t="s">
        <v>32</v>
      </c>
      <c r="E47" s="15">
        <v>255</v>
      </c>
      <c r="F47" s="11">
        <v>1</v>
      </c>
    </row>
    <row r="48" spans="1:14" ht="30" x14ac:dyDescent="0.25">
      <c r="A48" s="5" t="s">
        <v>96</v>
      </c>
      <c r="B48" s="10" t="s">
        <v>95</v>
      </c>
      <c r="C48" s="10" t="s">
        <v>149</v>
      </c>
      <c r="D48" s="10" t="s">
        <v>32</v>
      </c>
      <c r="E48" s="15">
        <f>113.55*1.5+3.5*1.5</f>
        <v>175.57499999999999</v>
      </c>
      <c r="F48" s="11">
        <v>1</v>
      </c>
    </row>
    <row r="49" spans="1:6" x14ac:dyDescent="0.25">
      <c r="A49" s="5" t="s">
        <v>174</v>
      </c>
      <c r="B49" s="10" t="s">
        <v>147</v>
      </c>
      <c r="C49" s="10" t="s">
        <v>173</v>
      </c>
      <c r="D49" s="10" t="s">
        <v>175</v>
      </c>
      <c r="E49" s="15">
        <v>5</v>
      </c>
      <c r="F49" s="11">
        <v>1</v>
      </c>
    </row>
    <row r="50" spans="1:6" x14ac:dyDescent="0.25">
      <c r="A50" s="5" t="s">
        <v>97</v>
      </c>
      <c r="B50" s="6" t="s">
        <v>9</v>
      </c>
      <c r="C50" s="6" t="s">
        <v>98</v>
      </c>
      <c r="D50" s="7" t="s">
        <v>0</v>
      </c>
      <c r="E50" s="13" t="s">
        <v>0</v>
      </c>
      <c r="F50" s="7" t="s">
        <v>0</v>
      </c>
    </row>
    <row r="51" spans="1:6" x14ac:dyDescent="0.25">
      <c r="A51" s="5" t="s">
        <v>0</v>
      </c>
      <c r="B51" s="8" t="s">
        <v>11</v>
      </c>
      <c r="C51" s="8" t="s">
        <v>11</v>
      </c>
      <c r="D51" s="9" t="s">
        <v>0</v>
      </c>
      <c r="E51" s="14" t="s">
        <v>0</v>
      </c>
      <c r="F51" s="9" t="s">
        <v>0</v>
      </c>
    </row>
    <row r="52" spans="1:6" ht="30" x14ac:dyDescent="0.25">
      <c r="A52" s="5" t="s">
        <v>99</v>
      </c>
      <c r="B52" s="10" t="s">
        <v>100</v>
      </c>
      <c r="C52" s="10" t="s">
        <v>148</v>
      </c>
      <c r="D52" s="10" t="s">
        <v>22</v>
      </c>
      <c r="E52" s="15">
        <v>1</v>
      </c>
      <c r="F52" s="11">
        <v>1</v>
      </c>
    </row>
    <row r="53" spans="1:6" ht="45" x14ac:dyDescent="0.25">
      <c r="A53" s="5" t="s">
        <v>101</v>
      </c>
      <c r="B53" s="10" t="s">
        <v>102</v>
      </c>
      <c r="C53" s="10" t="s">
        <v>158</v>
      </c>
      <c r="D53" s="10" t="s">
        <v>22</v>
      </c>
      <c r="E53" s="15">
        <v>1</v>
      </c>
      <c r="F53" s="11">
        <v>1</v>
      </c>
    </row>
    <row r="54" spans="1:6" ht="30" x14ac:dyDescent="0.25">
      <c r="A54" s="5" t="s">
        <v>103</v>
      </c>
      <c r="B54" s="10" t="s">
        <v>104</v>
      </c>
      <c r="C54" s="10" t="s">
        <v>105</v>
      </c>
      <c r="D54" s="10" t="s">
        <v>22</v>
      </c>
      <c r="E54" s="15">
        <v>4</v>
      </c>
      <c r="F54" s="11">
        <v>1</v>
      </c>
    </row>
    <row r="55" spans="1:6" ht="30" x14ac:dyDescent="0.25">
      <c r="A55" s="5" t="s">
        <v>106</v>
      </c>
      <c r="B55" s="10" t="s">
        <v>107</v>
      </c>
      <c r="C55" s="10" t="s">
        <v>152</v>
      </c>
      <c r="D55" s="10" t="s">
        <v>22</v>
      </c>
      <c r="E55" s="15">
        <v>4</v>
      </c>
      <c r="F55" s="11">
        <v>1</v>
      </c>
    </row>
    <row r="56" spans="1:6" ht="45" x14ac:dyDescent="0.25">
      <c r="A56" s="5" t="s">
        <v>108</v>
      </c>
      <c r="B56" s="10" t="s">
        <v>109</v>
      </c>
      <c r="C56" s="10" t="s">
        <v>110</v>
      </c>
      <c r="D56" s="10" t="s">
        <v>22</v>
      </c>
      <c r="E56" s="15">
        <v>2</v>
      </c>
      <c r="F56" s="11">
        <v>1</v>
      </c>
    </row>
    <row r="57" spans="1:6" ht="30" x14ac:dyDescent="0.25">
      <c r="A57" s="5" t="s">
        <v>111</v>
      </c>
      <c r="B57" s="10" t="s">
        <v>112</v>
      </c>
      <c r="C57" s="10" t="s">
        <v>159</v>
      </c>
      <c r="D57" s="10" t="s">
        <v>113</v>
      </c>
      <c r="E57" s="15">
        <v>2</v>
      </c>
      <c r="F57" s="11">
        <v>1</v>
      </c>
    </row>
    <row r="58" spans="1:6" ht="30" x14ac:dyDescent="0.25">
      <c r="A58" s="5" t="s">
        <v>114</v>
      </c>
      <c r="B58" s="10" t="s">
        <v>115</v>
      </c>
      <c r="C58" s="10" t="s">
        <v>117</v>
      </c>
      <c r="D58" s="10" t="s">
        <v>116</v>
      </c>
      <c r="E58" s="15">
        <v>1</v>
      </c>
      <c r="F58" s="11">
        <v>1</v>
      </c>
    </row>
    <row r="59" spans="1:6" ht="30" x14ac:dyDescent="0.25">
      <c r="A59" s="5" t="s">
        <v>118</v>
      </c>
      <c r="B59" s="10" t="s">
        <v>119</v>
      </c>
      <c r="C59" s="10" t="s">
        <v>160</v>
      </c>
      <c r="D59" s="10" t="s">
        <v>22</v>
      </c>
      <c r="E59" s="15">
        <v>28</v>
      </c>
      <c r="F59" s="11">
        <v>1</v>
      </c>
    </row>
    <row r="60" spans="1:6" x14ac:dyDescent="0.25">
      <c r="A60" s="5" t="s">
        <v>120</v>
      </c>
      <c r="B60" s="10" t="s">
        <v>121</v>
      </c>
      <c r="C60" s="10" t="s">
        <v>153</v>
      </c>
      <c r="D60" s="10" t="s">
        <v>22</v>
      </c>
      <c r="E60" s="15">
        <v>53</v>
      </c>
      <c r="F60" s="11">
        <v>1</v>
      </c>
    </row>
    <row r="61" spans="1:6" x14ac:dyDescent="0.25">
      <c r="A61" s="5" t="s">
        <v>122</v>
      </c>
      <c r="B61" s="10" t="s">
        <v>124</v>
      </c>
      <c r="C61" s="10" t="s">
        <v>155</v>
      </c>
      <c r="D61" s="10" t="s">
        <v>22</v>
      </c>
      <c r="E61" s="15">
        <v>1</v>
      </c>
      <c r="F61" s="11">
        <v>1</v>
      </c>
    </row>
    <row r="62" spans="1:6" ht="45" x14ac:dyDescent="0.25">
      <c r="A62" s="5" t="s">
        <v>123</v>
      </c>
      <c r="B62" s="10" t="s">
        <v>124</v>
      </c>
      <c r="C62" s="10" t="s">
        <v>154</v>
      </c>
      <c r="D62" s="10" t="s">
        <v>22</v>
      </c>
      <c r="E62" s="15">
        <v>65</v>
      </c>
      <c r="F62" s="11">
        <v>1</v>
      </c>
    </row>
    <row r="63" spans="1:6" x14ac:dyDescent="0.25">
      <c r="A63" s="5" t="s">
        <v>125</v>
      </c>
      <c r="B63" s="10" t="s">
        <v>126</v>
      </c>
      <c r="C63" s="10" t="s">
        <v>145</v>
      </c>
      <c r="D63" s="10" t="s">
        <v>92</v>
      </c>
      <c r="E63" s="15">
        <v>110</v>
      </c>
      <c r="F63" s="11">
        <v>1</v>
      </c>
    </row>
    <row r="64" spans="1:6" ht="45" x14ac:dyDescent="0.25">
      <c r="A64" s="5" t="s">
        <v>127</v>
      </c>
      <c r="B64" s="10" t="s">
        <v>128</v>
      </c>
      <c r="C64" s="10" t="s">
        <v>176</v>
      </c>
      <c r="D64" s="10" t="s">
        <v>32</v>
      </c>
      <c r="E64" s="15">
        <v>84</v>
      </c>
      <c r="F64" s="11">
        <v>1</v>
      </c>
    </row>
    <row r="65" spans="1:6" x14ac:dyDescent="0.25">
      <c r="A65" s="5" t="s">
        <v>129</v>
      </c>
      <c r="B65" s="10" t="s">
        <v>147</v>
      </c>
      <c r="C65" s="10" t="s">
        <v>130</v>
      </c>
      <c r="D65" s="10" t="s">
        <v>22</v>
      </c>
      <c r="E65" s="15">
        <v>2</v>
      </c>
      <c r="F65" s="11">
        <v>1</v>
      </c>
    </row>
    <row r="66" spans="1:6" x14ac:dyDescent="0.25">
      <c r="A66" s="5" t="s">
        <v>131</v>
      </c>
      <c r="B66" s="6" t="s">
        <v>9</v>
      </c>
      <c r="C66" s="6" t="s">
        <v>169</v>
      </c>
      <c r="D66" s="7" t="s">
        <v>0</v>
      </c>
      <c r="E66" s="13" t="s">
        <v>0</v>
      </c>
      <c r="F66" s="7" t="s">
        <v>0</v>
      </c>
    </row>
    <row r="67" spans="1:6" x14ac:dyDescent="0.25">
      <c r="A67" s="5" t="s">
        <v>0</v>
      </c>
      <c r="B67" s="8" t="s">
        <v>11</v>
      </c>
      <c r="C67" s="8" t="s">
        <v>11</v>
      </c>
      <c r="D67" s="9" t="s">
        <v>0</v>
      </c>
      <c r="E67" s="14" t="s">
        <v>0</v>
      </c>
      <c r="F67" s="9" t="s">
        <v>0</v>
      </c>
    </row>
    <row r="68" spans="1:6" ht="30" x14ac:dyDescent="0.25">
      <c r="A68" s="5" t="s">
        <v>133</v>
      </c>
      <c r="B68" s="10" t="s">
        <v>37</v>
      </c>
      <c r="C68" s="10" t="s">
        <v>134</v>
      </c>
      <c r="D68" s="10" t="s">
        <v>32</v>
      </c>
      <c r="E68" s="15">
        <v>9237</v>
      </c>
      <c r="F68" s="11">
        <v>1</v>
      </c>
    </row>
    <row r="69" spans="1:6" ht="30" x14ac:dyDescent="0.25">
      <c r="A69" s="5" t="s">
        <v>135</v>
      </c>
      <c r="B69" s="10" t="s">
        <v>40</v>
      </c>
      <c r="C69" s="10" t="s">
        <v>41</v>
      </c>
      <c r="D69" s="10" t="s">
        <v>32</v>
      </c>
      <c r="E69" s="15">
        <v>9237</v>
      </c>
      <c r="F69" s="11">
        <v>1</v>
      </c>
    </row>
    <row r="70" spans="1:6" ht="45" x14ac:dyDescent="0.25">
      <c r="A70" s="33" t="s">
        <v>136</v>
      </c>
      <c r="B70" s="34" t="s">
        <v>137</v>
      </c>
      <c r="C70" s="34" t="s">
        <v>144</v>
      </c>
      <c r="D70" s="34" t="s">
        <v>32</v>
      </c>
      <c r="E70" s="35">
        <v>9237</v>
      </c>
      <c r="F70" s="36">
        <v>0.75</v>
      </c>
    </row>
    <row r="71" spans="1:6" ht="30" x14ac:dyDescent="0.25">
      <c r="A71" s="5" t="s">
        <v>179</v>
      </c>
      <c r="B71" s="28" t="s">
        <v>177</v>
      </c>
      <c r="C71" s="10" t="s">
        <v>178</v>
      </c>
      <c r="D71" s="28" t="s">
        <v>92</v>
      </c>
      <c r="E71" s="38">
        <v>2878.6</v>
      </c>
      <c r="F71" s="28">
        <v>1</v>
      </c>
    </row>
    <row r="72" spans="1:6" ht="30" x14ac:dyDescent="0.25">
      <c r="A72" s="5" t="s">
        <v>180</v>
      </c>
      <c r="B72" s="10" t="s">
        <v>181</v>
      </c>
      <c r="C72" s="10" t="s">
        <v>182</v>
      </c>
      <c r="D72" s="10" t="s">
        <v>32</v>
      </c>
      <c r="E72" s="15">
        <v>4893.62</v>
      </c>
      <c r="F72" s="11">
        <v>1</v>
      </c>
    </row>
  </sheetData>
  <mergeCells count="3">
    <mergeCell ref="A1:C1"/>
    <mergeCell ref="A2:F2"/>
    <mergeCell ref="A4:E4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54" workbookViewId="0">
      <selection activeCell="K68" sqref="K68"/>
    </sheetView>
  </sheetViews>
  <sheetFormatPr defaultRowHeight="15" x14ac:dyDescent="0.25"/>
  <cols>
    <col min="1" max="1" width="16" customWidth="1"/>
    <col min="2" max="2" width="23" customWidth="1"/>
    <col min="3" max="3" width="57" customWidth="1"/>
    <col min="5" max="8" width="12.5703125" customWidth="1"/>
  </cols>
  <sheetData>
    <row r="1" spans="1:8" x14ac:dyDescent="0.25">
      <c r="A1" s="25" t="s">
        <v>162</v>
      </c>
    </row>
    <row r="2" spans="1:8" ht="35.25" customHeight="1" x14ac:dyDescent="0.25">
      <c r="A2" s="40" t="s">
        <v>156</v>
      </c>
      <c r="B2" s="40"/>
      <c r="C2" s="40"/>
      <c r="D2" s="40"/>
      <c r="E2" s="40"/>
      <c r="F2" s="40"/>
      <c r="G2" s="40"/>
      <c r="H2" s="40"/>
    </row>
    <row r="3" spans="1:8" x14ac:dyDescent="0.25">
      <c r="A3" s="20" t="s">
        <v>157</v>
      </c>
      <c r="B3" s="20"/>
      <c r="C3" s="20"/>
      <c r="D3" s="20"/>
      <c r="E3" s="20"/>
      <c r="F3" s="20"/>
      <c r="G3" s="20"/>
      <c r="H3" s="20"/>
    </row>
    <row r="4" spans="1:8" x14ac:dyDescent="0.25">
      <c r="A4" s="41" t="s">
        <v>183</v>
      </c>
      <c r="B4" s="41"/>
      <c r="C4" s="41"/>
      <c r="D4" s="41"/>
      <c r="E4" s="41"/>
      <c r="F4" s="18"/>
      <c r="G4" s="18"/>
      <c r="H4" s="17"/>
    </row>
    <row r="5" spans="1:8" x14ac:dyDescent="0.25">
      <c r="A5" s="19"/>
      <c r="B5" s="19"/>
      <c r="C5" s="19"/>
      <c r="D5" s="19"/>
      <c r="E5" s="19"/>
      <c r="F5" s="18"/>
      <c r="G5" s="18"/>
      <c r="H5" s="17"/>
    </row>
    <row r="6" spans="1:8" x14ac:dyDescent="0.25">
      <c r="H6" s="16"/>
    </row>
    <row r="7" spans="1:8" ht="30" x14ac:dyDescent="0.25">
      <c r="A7" s="4" t="s">
        <v>1</v>
      </c>
      <c r="B7" s="4" t="s">
        <v>2</v>
      </c>
      <c r="C7" s="4" t="s">
        <v>3</v>
      </c>
      <c r="D7" s="4" t="s">
        <v>4</v>
      </c>
      <c r="E7" s="12" t="s">
        <v>5</v>
      </c>
      <c r="F7" s="4" t="s">
        <v>6</v>
      </c>
      <c r="G7" s="4" t="s">
        <v>139</v>
      </c>
      <c r="H7" s="12" t="s">
        <v>138</v>
      </c>
    </row>
    <row r="8" spans="1:8" x14ac:dyDescent="0.25">
      <c r="A8" s="5" t="s">
        <v>0</v>
      </c>
      <c r="B8" s="6" t="s">
        <v>7</v>
      </c>
      <c r="C8" s="6" t="s">
        <v>7</v>
      </c>
      <c r="D8" s="7" t="s">
        <v>0</v>
      </c>
      <c r="E8" s="13" t="s">
        <v>0</v>
      </c>
      <c r="F8" s="7" t="s">
        <v>0</v>
      </c>
      <c r="G8" s="7" t="s">
        <v>0</v>
      </c>
      <c r="H8" s="13" t="s">
        <v>0</v>
      </c>
    </row>
    <row r="9" spans="1:8" x14ac:dyDescent="0.25">
      <c r="A9" s="5" t="s">
        <v>8</v>
      </c>
      <c r="B9" s="6" t="s">
        <v>9</v>
      </c>
      <c r="C9" s="6" t="s">
        <v>10</v>
      </c>
      <c r="D9" s="7" t="s">
        <v>0</v>
      </c>
      <c r="E9" s="13" t="s">
        <v>0</v>
      </c>
      <c r="F9" s="7" t="s">
        <v>0</v>
      </c>
      <c r="G9" s="7" t="s">
        <v>0</v>
      </c>
      <c r="H9" s="13" t="s">
        <v>0</v>
      </c>
    </row>
    <row r="10" spans="1:8" x14ac:dyDescent="0.25">
      <c r="A10" s="5" t="s">
        <v>0</v>
      </c>
      <c r="B10" s="8" t="s">
        <v>11</v>
      </c>
      <c r="C10" s="8" t="s">
        <v>11</v>
      </c>
      <c r="D10" s="9" t="s">
        <v>0</v>
      </c>
      <c r="E10" s="14" t="s">
        <v>0</v>
      </c>
      <c r="F10" s="9" t="s">
        <v>0</v>
      </c>
      <c r="G10" s="9" t="s">
        <v>0</v>
      </c>
      <c r="H10" s="14" t="s">
        <v>0</v>
      </c>
    </row>
    <row r="11" spans="1:8" ht="30" x14ac:dyDescent="0.25">
      <c r="A11" s="5" t="s">
        <v>12</v>
      </c>
      <c r="B11" s="10" t="s">
        <v>13</v>
      </c>
      <c r="C11" s="10" t="s">
        <v>15</v>
      </c>
      <c r="D11" s="10" t="s">
        <v>14</v>
      </c>
      <c r="E11" s="15">
        <v>5.4180000000000001</v>
      </c>
      <c r="F11" s="11">
        <v>1</v>
      </c>
      <c r="G11" s="24"/>
      <c r="H11" s="24">
        <f>ROUND(E11*F11*G11,2)</f>
        <v>0</v>
      </c>
    </row>
    <row r="12" spans="1:8" ht="30" x14ac:dyDescent="0.25">
      <c r="A12" s="5" t="s">
        <v>16</v>
      </c>
      <c r="B12" s="10" t="s">
        <v>17</v>
      </c>
      <c r="C12" s="10" t="s">
        <v>19</v>
      </c>
      <c r="D12" s="10" t="s">
        <v>18</v>
      </c>
      <c r="E12" s="15">
        <v>1.1200000000000001</v>
      </c>
      <c r="F12" s="11">
        <v>1</v>
      </c>
      <c r="G12" s="24"/>
      <c r="H12" s="24">
        <f t="shared" ref="H12:H72" si="0">ROUND(E12*F12*G12,2)</f>
        <v>0</v>
      </c>
    </row>
    <row r="13" spans="1:8" x14ac:dyDescent="0.25">
      <c r="A13" s="5" t="s">
        <v>20</v>
      </c>
      <c r="B13" s="10" t="s">
        <v>21</v>
      </c>
      <c r="C13" s="10" t="s">
        <v>140</v>
      </c>
      <c r="D13" s="10" t="s">
        <v>22</v>
      </c>
      <c r="E13" s="15">
        <v>130</v>
      </c>
      <c r="F13" s="11">
        <v>1</v>
      </c>
      <c r="G13" s="24"/>
      <c r="H13" s="24">
        <f t="shared" si="0"/>
        <v>0</v>
      </c>
    </row>
    <row r="14" spans="1:8" x14ac:dyDescent="0.25">
      <c r="A14" s="5" t="s">
        <v>23</v>
      </c>
      <c r="B14" s="10" t="s">
        <v>24</v>
      </c>
      <c r="C14" s="10" t="s">
        <v>25</v>
      </c>
      <c r="D14" s="10" t="s">
        <v>22</v>
      </c>
      <c r="E14" s="15">
        <v>160</v>
      </c>
      <c r="F14" s="11">
        <v>1</v>
      </c>
      <c r="G14" s="24"/>
      <c r="H14" s="24">
        <f t="shared" si="0"/>
        <v>0</v>
      </c>
    </row>
    <row r="15" spans="1:8" x14ac:dyDescent="0.25">
      <c r="A15" s="5" t="s">
        <v>26</v>
      </c>
      <c r="B15" s="10" t="s">
        <v>27</v>
      </c>
      <c r="C15" s="10" t="s">
        <v>29</v>
      </c>
      <c r="D15" s="10" t="s">
        <v>28</v>
      </c>
      <c r="E15" s="15">
        <v>353.22</v>
      </c>
      <c r="F15" s="11">
        <v>1</v>
      </c>
      <c r="G15" s="24"/>
      <c r="H15" s="24">
        <f t="shared" si="0"/>
        <v>0</v>
      </c>
    </row>
    <row r="16" spans="1:8" ht="30" x14ac:dyDescent="0.25">
      <c r="A16" s="5" t="s">
        <v>30</v>
      </c>
      <c r="B16" s="10" t="s">
        <v>31</v>
      </c>
      <c r="C16" s="10" t="s">
        <v>33</v>
      </c>
      <c r="D16" s="10" t="s">
        <v>32</v>
      </c>
      <c r="E16" s="15">
        <v>6589</v>
      </c>
      <c r="F16" s="11">
        <v>1</v>
      </c>
      <c r="G16" s="24"/>
      <c r="H16" s="24">
        <f t="shared" si="0"/>
        <v>0</v>
      </c>
    </row>
    <row r="17" spans="1:8" x14ac:dyDescent="0.25">
      <c r="A17" s="5" t="s">
        <v>34</v>
      </c>
      <c r="B17" s="6" t="s">
        <v>9</v>
      </c>
      <c r="C17" s="6" t="s">
        <v>35</v>
      </c>
      <c r="D17" s="7" t="s">
        <v>0</v>
      </c>
      <c r="E17" s="13" t="s">
        <v>0</v>
      </c>
      <c r="F17" s="7" t="s">
        <v>0</v>
      </c>
      <c r="G17" s="24"/>
      <c r="H17" s="24"/>
    </row>
    <row r="18" spans="1:8" x14ac:dyDescent="0.25">
      <c r="A18" s="5" t="s">
        <v>0</v>
      </c>
      <c r="B18" s="8" t="s">
        <v>11</v>
      </c>
      <c r="C18" s="8" t="s">
        <v>11</v>
      </c>
      <c r="D18" s="9" t="s">
        <v>0</v>
      </c>
      <c r="E18" s="14" t="s">
        <v>0</v>
      </c>
      <c r="F18" s="9" t="s">
        <v>0</v>
      </c>
      <c r="G18" s="24"/>
      <c r="H18" s="24"/>
    </row>
    <row r="19" spans="1:8" ht="30" x14ac:dyDescent="0.25">
      <c r="A19" s="5" t="s">
        <v>36</v>
      </c>
      <c r="B19" s="10" t="s">
        <v>37</v>
      </c>
      <c r="C19" s="10" t="s">
        <v>38</v>
      </c>
      <c r="D19" s="10" t="s">
        <v>32</v>
      </c>
      <c r="E19" s="15">
        <v>7791</v>
      </c>
      <c r="F19" s="11">
        <v>1</v>
      </c>
      <c r="G19" s="24"/>
      <c r="H19" s="24">
        <f t="shared" si="0"/>
        <v>0</v>
      </c>
    </row>
    <row r="20" spans="1:8" ht="30" x14ac:dyDescent="0.25">
      <c r="A20" s="5" t="s">
        <v>39</v>
      </c>
      <c r="B20" s="10" t="s">
        <v>40</v>
      </c>
      <c r="C20" s="10" t="s">
        <v>41</v>
      </c>
      <c r="D20" s="10" t="s">
        <v>32</v>
      </c>
      <c r="E20" s="15">
        <v>7791</v>
      </c>
      <c r="F20" s="11">
        <v>7</v>
      </c>
      <c r="G20" s="24"/>
      <c r="H20" s="24">
        <f t="shared" si="0"/>
        <v>0</v>
      </c>
    </row>
    <row r="21" spans="1:8" ht="30" x14ac:dyDescent="0.25">
      <c r="A21" s="5" t="s">
        <v>42</v>
      </c>
      <c r="B21" s="10" t="s">
        <v>43</v>
      </c>
      <c r="C21" s="10" t="s">
        <v>44</v>
      </c>
      <c r="D21" s="10" t="s">
        <v>32</v>
      </c>
      <c r="E21" s="15">
        <v>7791</v>
      </c>
      <c r="F21" s="11">
        <v>1</v>
      </c>
      <c r="G21" s="24"/>
      <c r="H21" s="24">
        <f t="shared" si="0"/>
        <v>0</v>
      </c>
    </row>
    <row r="22" spans="1:8" x14ac:dyDescent="0.25">
      <c r="A22" s="5" t="s">
        <v>45</v>
      </c>
      <c r="B22" s="6" t="s">
        <v>9</v>
      </c>
      <c r="C22" s="6" t="s">
        <v>46</v>
      </c>
      <c r="D22" s="7" t="s">
        <v>0</v>
      </c>
      <c r="E22" s="13" t="s">
        <v>0</v>
      </c>
      <c r="F22" s="7" t="s">
        <v>0</v>
      </c>
      <c r="G22" s="24"/>
      <c r="H22" s="24"/>
    </row>
    <row r="23" spans="1:8" x14ac:dyDescent="0.25">
      <c r="A23" s="5" t="s">
        <v>0</v>
      </c>
      <c r="B23" s="8" t="s">
        <v>11</v>
      </c>
      <c r="C23" s="8" t="s">
        <v>11</v>
      </c>
      <c r="D23" s="9" t="s">
        <v>0</v>
      </c>
      <c r="E23" s="14" t="s">
        <v>0</v>
      </c>
      <c r="F23" s="9" t="s">
        <v>0</v>
      </c>
      <c r="G23" s="24"/>
      <c r="H23" s="24"/>
    </row>
    <row r="24" spans="1:8" ht="30" x14ac:dyDescent="0.25">
      <c r="A24" s="5" t="s">
        <v>47</v>
      </c>
      <c r="B24" s="10" t="s">
        <v>48</v>
      </c>
      <c r="C24" s="10" t="s">
        <v>49</v>
      </c>
      <c r="D24" s="10" t="s">
        <v>32</v>
      </c>
      <c r="E24" s="15">
        <v>7791</v>
      </c>
      <c r="F24" s="11">
        <v>1</v>
      </c>
      <c r="G24" s="24"/>
      <c r="H24" s="24">
        <f t="shared" si="0"/>
        <v>0</v>
      </c>
    </row>
    <row r="25" spans="1:8" x14ac:dyDescent="0.25">
      <c r="A25" s="5" t="s">
        <v>50</v>
      </c>
      <c r="B25" s="10" t="s">
        <v>51</v>
      </c>
      <c r="C25" s="10" t="s">
        <v>151</v>
      </c>
      <c r="D25" s="10" t="s">
        <v>52</v>
      </c>
      <c r="E25" s="15">
        <v>25.4</v>
      </c>
      <c r="F25" s="11">
        <v>1</v>
      </c>
      <c r="G25" s="24"/>
      <c r="H25" s="24">
        <f t="shared" si="0"/>
        <v>0</v>
      </c>
    </row>
    <row r="26" spans="1:8" ht="30" x14ac:dyDescent="0.25">
      <c r="A26" s="5" t="s">
        <v>53</v>
      </c>
      <c r="B26" s="10" t="s">
        <v>54</v>
      </c>
      <c r="C26" s="10" t="s">
        <v>55</v>
      </c>
      <c r="D26" s="10" t="s">
        <v>32</v>
      </c>
      <c r="E26" s="15">
        <f>7791+60*5.5</f>
        <v>8121</v>
      </c>
      <c r="F26" s="11">
        <v>1</v>
      </c>
      <c r="G26" s="24"/>
      <c r="H26" s="24">
        <f t="shared" si="0"/>
        <v>0</v>
      </c>
    </row>
    <row r="27" spans="1:8" ht="30" x14ac:dyDescent="0.25">
      <c r="A27" s="5" t="s">
        <v>56</v>
      </c>
      <c r="B27" s="10" t="s">
        <v>57</v>
      </c>
      <c r="C27" s="10" t="s">
        <v>58</v>
      </c>
      <c r="D27" s="10" t="s">
        <v>32</v>
      </c>
      <c r="E27" s="15">
        <v>8121</v>
      </c>
      <c r="F27" s="11">
        <v>1</v>
      </c>
      <c r="G27" s="24"/>
      <c r="H27" s="24">
        <f t="shared" si="0"/>
        <v>0</v>
      </c>
    </row>
    <row r="28" spans="1:8" x14ac:dyDescent="0.25">
      <c r="A28" s="5" t="s">
        <v>59</v>
      </c>
      <c r="B28" s="10" t="s">
        <v>60</v>
      </c>
      <c r="C28" s="10" t="s">
        <v>166</v>
      </c>
      <c r="D28" s="10" t="s">
        <v>32</v>
      </c>
      <c r="E28" s="15">
        <f>E29*1.02</f>
        <v>6034.0140000000001</v>
      </c>
      <c r="F28" s="11">
        <v>1</v>
      </c>
      <c r="G28" s="24"/>
      <c r="H28" s="24">
        <f t="shared" si="0"/>
        <v>0</v>
      </c>
    </row>
    <row r="29" spans="1:8" ht="75" x14ac:dyDescent="0.25">
      <c r="A29" s="5" t="s">
        <v>61</v>
      </c>
      <c r="B29" s="10" t="s">
        <v>62</v>
      </c>
      <c r="C29" s="10" t="s">
        <v>163</v>
      </c>
      <c r="D29" s="10" t="s">
        <v>32</v>
      </c>
      <c r="E29" s="15">
        <v>5915.7</v>
      </c>
      <c r="F29" s="11">
        <v>0.75</v>
      </c>
      <c r="G29" s="24"/>
      <c r="H29" s="24">
        <f t="shared" si="0"/>
        <v>0</v>
      </c>
    </row>
    <row r="30" spans="1:8" ht="30" x14ac:dyDescent="0.25">
      <c r="A30" s="5" t="s">
        <v>63</v>
      </c>
      <c r="B30" s="10" t="s">
        <v>164</v>
      </c>
      <c r="C30" s="26" t="s">
        <v>165</v>
      </c>
      <c r="D30" s="10" t="s">
        <v>32</v>
      </c>
      <c r="E30" s="15">
        <v>29378.9</v>
      </c>
      <c r="F30" s="11">
        <v>1</v>
      </c>
      <c r="G30" s="24"/>
      <c r="H30" s="24">
        <f t="shared" si="0"/>
        <v>0</v>
      </c>
    </row>
    <row r="31" spans="1:8" x14ac:dyDescent="0.25">
      <c r="A31" s="5" t="s">
        <v>64</v>
      </c>
      <c r="B31" s="10" t="s">
        <v>60</v>
      </c>
      <c r="C31" s="10" t="s">
        <v>166</v>
      </c>
      <c r="D31" s="10" t="s">
        <v>32</v>
      </c>
      <c r="E31" s="15">
        <f>E32*1.02</f>
        <v>30002.484</v>
      </c>
      <c r="F31" s="11">
        <v>1</v>
      </c>
      <c r="G31" s="24"/>
      <c r="H31" s="24">
        <f t="shared" si="0"/>
        <v>0</v>
      </c>
    </row>
    <row r="32" spans="1:8" ht="60" x14ac:dyDescent="0.25">
      <c r="A32" s="5" t="s">
        <v>65</v>
      </c>
      <c r="B32" s="10" t="s">
        <v>62</v>
      </c>
      <c r="C32" s="10" t="s">
        <v>170</v>
      </c>
      <c r="D32" s="10" t="s">
        <v>32</v>
      </c>
      <c r="E32" s="15">
        <v>29414.2</v>
      </c>
      <c r="F32" s="11">
        <v>0.75</v>
      </c>
      <c r="G32" s="24"/>
      <c r="H32" s="24">
        <f t="shared" si="0"/>
        <v>0</v>
      </c>
    </row>
    <row r="33" spans="1:8" x14ac:dyDescent="0.25">
      <c r="A33" s="5" t="s">
        <v>66</v>
      </c>
      <c r="B33" s="10" t="s">
        <v>60</v>
      </c>
      <c r="C33" s="10" t="s">
        <v>166</v>
      </c>
      <c r="D33" s="10"/>
      <c r="E33" s="15">
        <f>E34*1.015</f>
        <v>29368.720499999999</v>
      </c>
      <c r="F33" s="11">
        <v>1</v>
      </c>
      <c r="G33" s="24"/>
      <c r="H33" s="24">
        <f t="shared" si="0"/>
        <v>0</v>
      </c>
    </row>
    <row r="34" spans="1:8" ht="60" x14ac:dyDescent="0.25">
      <c r="A34" s="5" t="s">
        <v>67</v>
      </c>
      <c r="B34" s="10" t="s">
        <v>62</v>
      </c>
      <c r="C34" s="10" t="s">
        <v>171</v>
      </c>
      <c r="D34" s="10" t="s">
        <v>32</v>
      </c>
      <c r="E34" s="15">
        <v>28934.7</v>
      </c>
      <c r="F34" s="11">
        <v>1</v>
      </c>
      <c r="G34" s="24"/>
      <c r="H34" s="24">
        <f t="shared" si="0"/>
        <v>0</v>
      </c>
    </row>
    <row r="35" spans="1:8" x14ac:dyDescent="0.25">
      <c r="A35" s="5" t="s">
        <v>167</v>
      </c>
      <c r="B35" s="10" t="s">
        <v>60</v>
      </c>
      <c r="C35" s="10" t="s">
        <v>166</v>
      </c>
      <c r="D35" s="10" t="s">
        <v>32</v>
      </c>
      <c r="E35" s="15">
        <f>E36*1.02</f>
        <v>29024.304</v>
      </c>
      <c r="F35" s="11">
        <v>1</v>
      </c>
      <c r="G35" s="24"/>
      <c r="H35" s="24">
        <f t="shared" si="0"/>
        <v>0</v>
      </c>
    </row>
    <row r="36" spans="1:8" ht="60" x14ac:dyDescent="0.25">
      <c r="A36" s="5" t="s">
        <v>168</v>
      </c>
      <c r="B36" s="10" t="s">
        <v>68</v>
      </c>
      <c r="C36" s="10" t="s">
        <v>172</v>
      </c>
      <c r="D36" s="10" t="s">
        <v>32</v>
      </c>
      <c r="E36" s="15">
        <v>28455.200000000001</v>
      </c>
      <c r="F36" s="11">
        <v>1</v>
      </c>
      <c r="G36" s="24"/>
      <c r="H36" s="24">
        <f t="shared" si="0"/>
        <v>0</v>
      </c>
    </row>
    <row r="37" spans="1:8" x14ac:dyDescent="0.25">
      <c r="A37" s="5" t="s">
        <v>69</v>
      </c>
      <c r="B37" s="6" t="s">
        <v>9</v>
      </c>
      <c r="C37" s="6" t="s">
        <v>70</v>
      </c>
      <c r="D37" s="7" t="s">
        <v>0</v>
      </c>
      <c r="E37" s="13" t="s">
        <v>0</v>
      </c>
      <c r="F37" s="7" t="s">
        <v>0</v>
      </c>
      <c r="G37" s="24"/>
      <c r="H37" s="24"/>
    </row>
    <row r="38" spans="1:8" x14ac:dyDescent="0.25">
      <c r="A38" s="5" t="s">
        <v>0</v>
      </c>
      <c r="B38" s="8" t="s">
        <v>11</v>
      </c>
      <c r="C38" s="8" t="s">
        <v>11</v>
      </c>
      <c r="D38" s="9" t="s">
        <v>0</v>
      </c>
      <c r="E38" s="14" t="s">
        <v>0</v>
      </c>
      <c r="F38" s="9" t="s">
        <v>0</v>
      </c>
      <c r="G38" s="24"/>
      <c r="H38" s="24"/>
    </row>
    <row r="39" spans="1:8" ht="30" x14ac:dyDescent="0.25">
      <c r="A39" s="5" t="s">
        <v>71</v>
      </c>
      <c r="B39" s="10" t="s">
        <v>72</v>
      </c>
      <c r="C39" s="10" t="s">
        <v>73</v>
      </c>
      <c r="D39" s="10" t="s">
        <v>32</v>
      </c>
      <c r="E39" s="15">
        <f>533.54*1.05</f>
        <v>560.21699999999998</v>
      </c>
      <c r="F39" s="11">
        <v>1</v>
      </c>
      <c r="G39" s="24"/>
      <c r="H39" s="24">
        <f t="shared" si="0"/>
        <v>0</v>
      </c>
    </row>
    <row r="40" spans="1:8" ht="45" x14ac:dyDescent="0.25">
      <c r="A40" s="5" t="s">
        <v>74</v>
      </c>
      <c r="B40" s="10" t="s">
        <v>75</v>
      </c>
      <c r="C40" s="10" t="s">
        <v>76</v>
      </c>
      <c r="D40" s="10" t="s">
        <v>32</v>
      </c>
      <c r="E40" s="15">
        <f>E39</f>
        <v>560.21699999999998</v>
      </c>
      <c r="F40" s="11">
        <v>4</v>
      </c>
      <c r="G40" s="24"/>
      <c r="H40" s="24">
        <f t="shared" si="0"/>
        <v>0</v>
      </c>
    </row>
    <row r="41" spans="1:8" ht="30" x14ac:dyDescent="0.25">
      <c r="A41" s="5" t="s">
        <v>77</v>
      </c>
      <c r="B41" s="10" t="s">
        <v>78</v>
      </c>
      <c r="C41" s="10" t="s">
        <v>79</v>
      </c>
      <c r="D41" s="10" t="s">
        <v>32</v>
      </c>
      <c r="E41" s="15">
        <f>E40</f>
        <v>560.21699999999998</v>
      </c>
      <c r="F41" s="11">
        <v>1</v>
      </c>
      <c r="G41" s="24"/>
      <c r="H41" s="24">
        <f t="shared" si="0"/>
        <v>0</v>
      </c>
    </row>
    <row r="42" spans="1:8" ht="30" x14ac:dyDescent="0.25">
      <c r="A42" s="5" t="s">
        <v>80</v>
      </c>
      <c r="B42" s="10" t="s">
        <v>54</v>
      </c>
      <c r="C42" s="10" t="s">
        <v>55</v>
      </c>
      <c r="D42" s="10" t="s">
        <v>32</v>
      </c>
      <c r="E42" s="15">
        <f>E41</f>
        <v>560.21699999999998</v>
      </c>
      <c r="F42" s="11">
        <v>1</v>
      </c>
      <c r="G42" s="24"/>
      <c r="H42" s="24">
        <f t="shared" si="0"/>
        <v>0</v>
      </c>
    </row>
    <row r="43" spans="1:8" x14ac:dyDescent="0.25">
      <c r="A43" s="5" t="s">
        <v>81</v>
      </c>
      <c r="B43" s="10" t="s">
        <v>82</v>
      </c>
      <c r="C43" s="10" t="s">
        <v>83</v>
      </c>
      <c r="D43" s="10" t="s">
        <v>32</v>
      </c>
      <c r="E43" s="15">
        <f>E44*1.02</f>
        <v>370.4742</v>
      </c>
      <c r="F43" s="11">
        <v>1</v>
      </c>
      <c r="G43" s="24"/>
      <c r="H43" s="24">
        <f t="shared" si="0"/>
        <v>0</v>
      </c>
    </row>
    <row r="44" spans="1:8" ht="30" x14ac:dyDescent="0.25">
      <c r="A44" s="5" t="s">
        <v>84</v>
      </c>
      <c r="B44" s="10" t="s">
        <v>85</v>
      </c>
      <c r="C44" s="10" t="s">
        <v>86</v>
      </c>
      <c r="D44" s="10" t="s">
        <v>32</v>
      </c>
      <c r="E44" s="15">
        <v>363.21</v>
      </c>
      <c r="F44" s="11">
        <v>1</v>
      </c>
      <c r="G44" s="24"/>
      <c r="H44" s="24">
        <f t="shared" si="0"/>
        <v>0</v>
      </c>
    </row>
    <row r="45" spans="1:8" ht="45" x14ac:dyDescent="0.25">
      <c r="A45" s="5" t="s">
        <v>87</v>
      </c>
      <c r="B45" s="10" t="s">
        <v>88</v>
      </c>
      <c r="C45" s="10" t="s">
        <v>89</v>
      </c>
      <c r="D45" s="10" t="s">
        <v>32</v>
      </c>
      <c r="E45" s="15">
        <v>363.21</v>
      </c>
      <c r="F45" s="11">
        <v>1</v>
      </c>
      <c r="G45" s="24"/>
      <c r="H45" s="24">
        <f t="shared" si="0"/>
        <v>0</v>
      </c>
    </row>
    <row r="46" spans="1:8" ht="30" x14ac:dyDescent="0.25">
      <c r="A46" s="5" t="s">
        <v>90</v>
      </c>
      <c r="B46" s="10" t="s">
        <v>91</v>
      </c>
      <c r="C46" s="10" t="s">
        <v>93</v>
      </c>
      <c r="D46" s="10" t="s">
        <v>92</v>
      </c>
      <c r="E46" s="15">
        <f>15*8+113.55</f>
        <v>233.55</v>
      </c>
      <c r="F46" s="11">
        <v>1</v>
      </c>
      <c r="G46" s="24"/>
      <c r="H46" s="24">
        <f t="shared" si="0"/>
        <v>0</v>
      </c>
    </row>
    <row r="47" spans="1:8" ht="30" x14ac:dyDescent="0.25">
      <c r="A47" s="5" t="s">
        <v>94</v>
      </c>
      <c r="B47" s="10" t="s">
        <v>95</v>
      </c>
      <c r="C47" s="10" t="s">
        <v>150</v>
      </c>
      <c r="D47" s="10" t="s">
        <v>32</v>
      </c>
      <c r="E47" s="15">
        <v>255</v>
      </c>
      <c r="F47" s="11">
        <v>1</v>
      </c>
      <c r="G47" s="24"/>
      <c r="H47" s="24">
        <f t="shared" si="0"/>
        <v>0</v>
      </c>
    </row>
    <row r="48" spans="1:8" ht="30" x14ac:dyDescent="0.25">
      <c r="A48" s="5" t="s">
        <v>96</v>
      </c>
      <c r="B48" s="10" t="s">
        <v>95</v>
      </c>
      <c r="C48" s="10" t="s">
        <v>149</v>
      </c>
      <c r="D48" s="10" t="s">
        <v>32</v>
      </c>
      <c r="E48" s="15">
        <f>113.55*1.5+3.5*1.5</f>
        <v>175.57499999999999</v>
      </c>
      <c r="F48" s="11">
        <v>1</v>
      </c>
      <c r="G48" s="24"/>
      <c r="H48" s="24">
        <f t="shared" si="0"/>
        <v>0</v>
      </c>
    </row>
    <row r="49" spans="1:8" x14ac:dyDescent="0.25">
      <c r="A49" s="5" t="s">
        <v>174</v>
      </c>
      <c r="B49" s="10" t="s">
        <v>147</v>
      </c>
      <c r="C49" s="10" t="s">
        <v>173</v>
      </c>
      <c r="D49" s="10" t="s">
        <v>175</v>
      </c>
      <c r="E49" s="15">
        <v>5</v>
      </c>
      <c r="F49" s="11">
        <v>1</v>
      </c>
      <c r="G49" s="24"/>
      <c r="H49" s="24">
        <f t="shared" si="0"/>
        <v>0</v>
      </c>
    </row>
    <row r="50" spans="1:8" x14ac:dyDescent="0.25">
      <c r="A50" s="5" t="s">
        <v>97</v>
      </c>
      <c r="B50" s="6" t="s">
        <v>9</v>
      </c>
      <c r="C50" s="6" t="s">
        <v>98</v>
      </c>
      <c r="D50" s="7" t="s">
        <v>0</v>
      </c>
      <c r="E50" s="13" t="s">
        <v>0</v>
      </c>
      <c r="F50" s="7" t="s">
        <v>0</v>
      </c>
      <c r="G50" s="24"/>
      <c r="H50" s="24"/>
    </row>
    <row r="51" spans="1:8" x14ac:dyDescent="0.25">
      <c r="A51" s="5" t="s">
        <v>0</v>
      </c>
      <c r="B51" s="8" t="s">
        <v>11</v>
      </c>
      <c r="C51" s="8" t="s">
        <v>11</v>
      </c>
      <c r="D51" s="9" t="s">
        <v>0</v>
      </c>
      <c r="E51" s="14" t="s">
        <v>0</v>
      </c>
      <c r="F51" s="9" t="s">
        <v>0</v>
      </c>
      <c r="G51" s="24"/>
      <c r="H51" s="24"/>
    </row>
    <row r="52" spans="1:8" ht="30" x14ac:dyDescent="0.25">
      <c r="A52" s="5" t="s">
        <v>99</v>
      </c>
      <c r="B52" s="10" t="s">
        <v>100</v>
      </c>
      <c r="C52" s="10" t="s">
        <v>148</v>
      </c>
      <c r="D52" s="10" t="s">
        <v>22</v>
      </c>
      <c r="E52" s="15">
        <v>1</v>
      </c>
      <c r="F52" s="11">
        <v>1</v>
      </c>
      <c r="G52" s="24"/>
      <c r="H52" s="24">
        <f t="shared" si="0"/>
        <v>0</v>
      </c>
    </row>
    <row r="53" spans="1:8" ht="45" x14ac:dyDescent="0.25">
      <c r="A53" s="5" t="s">
        <v>101</v>
      </c>
      <c r="B53" s="10" t="s">
        <v>102</v>
      </c>
      <c r="C53" s="10" t="s">
        <v>158</v>
      </c>
      <c r="D53" s="10" t="s">
        <v>22</v>
      </c>
      <c r="E53" s="15">
        <v>1</v>
      </c>
      <c r="F53" s="11">
        <v>1</v>
      </c>
      <c r="G53" s="24"/>
      <c r="H53" s="24">
        <f t="shared" si="0"/>
        <v>0</v>
      </c>
    </row>
    <row r="54" spans="1:8" ht="30" x14ac:dyDescent="0.25">
      <c r="A54" s="5" t="s">
        <v>103</v>
      </c>
      <c r="B54" s="10" t="s">
        <v>104</v>
      </c>
      <c r="C54" s="10" t="s">
        <v>105</v>
      </c>
      <c r="D54" s="10" t="s">
        <v>22</v>
      </c>
      <c r="E54" s="15">
        <v>4</v>
      </c>
      <c r="F54" s="11">
        <v>1</v>
      </c>
      <c r="G54" s="24"/>
      <c r="H54" s="24">
        <f t="shared" si="0"/>
        <v>0</v>
      </c>
    </row>
    <row r="55" spans="1:8" ht="30" x14ac:dyDescent="0.25">
      <c r="A55" s="5" t="s">
        <v>106</v>
      </c>
      <c r="B55" s="10" t="s">
        <v>107</v>
      </c>
      <c r="C55" s="10" t="s">
        <v>152</v>
      </c>
      <c r="D55" s="10" t="s">
        <v>22</v>
      </c>
      <c r="E55" s="15">
        <v>4</v>
      </c>
      <c r="F55" s="11">
        <v>1</v>
      </c>
      <c r="G55" s="24"/>
      <c r="H55" s="24">
        <f t="shared" si="0"/>
        <v>0</v>
      </c>
    </row>
    <row r="56" spans="1:8" ht="45" x14ac:dyDescent="0.25">
      <c r="A56" s="5" t="s">
        <v>108</v>
      </c>
      <c r="B56" s="10" t="s">
        <v>109</v>
      </c>
      <c r="C56" s="10" t="s">
        <v>110</v>
      </c>
      <c r="D56" s="10" t="s">
        <v>22</v>
      </c>
      <c r="E56" s="15">
        <v>2</v>
      </c>
      <c r="F56" s="11">
        <v>1</v>
      </c>
      <c r="G56" s="24"/>
      <c r="H56" s="24">
        <f t="shared" si="0"/>
        <v>0</v>
      </c>
    </row>
    <row r="57" spans="1:8" ht="30" x14ac:dyDescent="0.25">
      <c r="A57" s="5" t="s">
        <v>111</v>
      </c>
      <c r="B57" s="10" t="s">
        <v>112</v>
      </c>
      <c r="C57" s="10" t="s">
        <v>159</v>
      </c>
      <c r="D57" s="10" t="s">
        <v>113</v>
      </c>
      <c r="E57" s="15">
        <v>2</v>
      </c>
      <c r="F57" s="11">
        <v>1</v>
      </c>
      <c r="G57" s="24"/>
      <c r="H57" s="24">
        <f t="shared" si="0"/>
        <v>0</v>
      </c>
    </row>
    <row r="58" spans="1:8" ht="30" x14ac:dyDescent="0.25">
      <c r="A58" s="5" t="s">
        <v>114</v>
      </c>
      <c r="B58" s="10" t="s">
        <v>115</v>
      </c>
      <c r="C58" s="10" t="s">
        <v>117</v>
      </c>
      <c r="D58" s="10" t="s">
        <v>116</v>
      </c>
      <c r="E58" s="15">
        <v>1</v>
      </c>
      <c r="F58" s="11">
        <v>1</v>
      </c>
      <c r="G58" s="24"/>
      <c r="H58" s="24">
        <f t="shared" si="0"/>
        <v>0</v>
      </c>
    </row>
    <row r="59" spans="1:8" ht="30" x14ac:dyDescent="0.25">
      <c r="A59" s="5" t="s">
        <v>118</v>
      </c>
      <c r="B59" s="10" t="s">
        <v>119</v>
      </c>
      <c r="C59" s="10" t="s">
        <v>160</v>
      </c>
      <c r="D59" s="10" t="s">
        <v>22</v>
      </c>
      <c r="E59" s="15">
        <v>28</v>
      </c>
      <c r="F59" s="11">
        <v>1</v>
      </c>
      <c r="G59" s="24"/>
      <c r="H59" s="24">
        <f t="shared" si="0"/>
        <v>0</v>
      </c>
    </row>
    <row r="60" spans="1:8" x14ac:dyDescent="0.25">
      <c r="A60" s="5" t="s">
        <v>120</v>
      </c>
      <c r="B60" s="10" t="s">
        <v>121</v>
      </c>
      <c r="C60" s="10" t="s">
        <v>153</v>
      </c>
      <c r="D60" s="10" t="s">
        <v>22</v>
      </c>
      <c r="E60" s="15">
        <v>53</v>
      </c>
      <c r="F60" s="11">
        <v>1</v>
      </c>
      <c r="G60" s="24"/>
      <c r="H60" s="24">
        <f t="shared" si="0"/>
        <v>0</v>
      </c>
    </row>
    <row r="61" spans="1:8" x14ac:dyDescent="0.25">
      <c r="A61" s="5" t="s">
        <v>122</v>
      </c>
      <c r="B61" s="10" t="s">
        <v>124</v>
      </c>
      <c r="C61" s="10" t="s">
        <v>155</v>
      </c>
      <c r="D61" s="10" t="s">
        <v>22</v>
      </c>
      <c r="E61" s="15">
        <v>1</v>
      </c>
      <c r="F61" s="11">
        <v>1</v>
      </c>
      <c r="G61" s="24"/>
      <c r="H61" s="24">
        <f t="shared" si="0"/>
        <v>0</v>
      </c>
    </row>
    <row r="62" spans="1:8" ht="45" x14ac:dyDescent="0.25">
      <c r="A62" s="5" t="s">
        <v>123</v>
      </c>
      <c r="B62" s="10" t="s">
        <v>124</v>
      </c>
      <c r="C62" s="10" t="s">
        <v>154</v>
      </c>
      <c r="D62" s="10" t="s">
        <v>22</v>
      </c>
      <c r="E62" s="15">
        <v>65</v>
      </c>
      <c r="F62" s="11">
        <v>1</v>
      </c>
      <c r="G62" s="24"/>
      <c r="H62" s="24">
        <f t="shared" si="0"/>
        <v>0</v>
      </c>
    </row>
    <row r="63" spans="1:8" x14ac:dyDescent="0.25">
      <c r="A63" s="5" t="s">
        <v>125</v>
      </c>
      <c r="B63" s="10" t="s">
        <v>126</v>
      </c>
      <c r="C63" s="10" t="s">
        <v>145</v>
      </c>
      <c r="D63" s="10" t="s">
        <v>92</v>
      </c>
      <c r="E63" s="15">
        <v>110</v>
      </c>
      <c r="F63" s="11">
        <v>1</v>
      </c>
      <c r="G63" s="24"/>
      <c r="H63" s="24">
        <f t="shared" si="0"/>
        <v>0</v>
      </c>
    </row>
    <row r="64" spans="1:8" ht="45" x14ac:dyDescent="0.25">
      <c r="A64" s="5" t="s">
        <v>127</v>
      </c>
      <c r="B64" s="10" t="s">
        <v>128</v>
      </c>
      <c r="C64" s="10" t="s">
        <v>146</v>
      </c>
      <c r="D64" s="10" t="s">
        <v>32</v>
      </c>
      <c r="E64" s="15">
        <v>84</v>
      </c>
      <c r="F64" s="11">
        <v>1</v>
      </c>
      <c r="G64" s="24"/>
      <c r="H64" s="24">
        <f t="shared" si="0"/>
        <v>0</v>
      </c>
    </row>
    <row r="65" spans="1:8" x14ac:dyDescent="0.25">
      <c r="A65" s="5" t="s">
        <v>129</v>
      </c>
      <c r="B65" s="10" t="s">
        <v>147</v>
      </c>
      <c r="C65" s="10" t="s">
        <v>130</v>
      </c>
      <c r="D65" s="10" t="s">
        <v>22</v>
      </c>
      <c r="E65" s="15">
        <v>2</v>
      </c>
      <c r="F65" s="11">
        <v>1</v>
      </c>
      <c r="G65" s="24"/>
      <c r="H65" s="24">
        <f t="shared" si="0"/>
        <v>0</v>
      </c>
    </row>
    <row r="66" spans="1:8" x14ac:dyDescent="0.25">
      <c r="A66" s="5" t="s">
        <v>131</v>
      </c>
      <c r="B66" s="6" t="s">
        <v>9</v>
      </c>
      <c r="C66" s="6" t="s">
        <v>132</v>
      </c>
      <c r="D66" s="7" t="s">
        <v>0</v>
      </c>
      <c r="E66" s="13" t="s">
        <v>0</v>
      </c>
      <c r="F66" s="7" t="s">
        <v>0</v>
      </c>
      <c r="G66" s="24"/>
      <c r="H66" s="24"/>
    </row>
    <row r="67" spans="1:8" x14ac:dyDescent="0.25">
      <c r="A67" s="5" t="s">
        <v>0</v>
      </c>
      <c r="B67" s="8" t="s">
        <v>11</v>
      </c>
      <c r="C67" s="8" t="s">
        <v>11</v>
      </c>
      <c r="D67" s="9" t="s">
        <v>0</v>
      </c>
      <c r="E67" s="14" t="s">
        <v>0</v>
      </c>
      <c r="F67" s="9" t="s">
        <v>0</v>
      </c>
      <c r="G67" s="24"/>
      <c r="H67" s="24"/>
    </row>
    <row r="68" spans="1:8" ht="30" x14ac:dyDescent="0.25">
      <c r="A68" s="5" t="s">
        <v>133</v>
      </c>
      <c r="B68" s="10" t="s">
        <v>37</v>
      </c>
      <c r="C68" s="10" t="s">
        <v>134</v>
      </c>
      <c r="D68" s="10" t="s">
        <v>32</v>
      </c>
      <c r="E68" s="15">
        <v>9237</v>
      </c>
      <c r="F68" s="11">
        <v>1</v>
      </c>
      <c r="G68" s="24"/>
      <c r="H68" s="24">
        <f t="shared" si="0"/>
        <v>0</v>
      </c>
    </row>
    <row r="69" spans="1:8" ht="30" x14ac:dyDescent="0.25">
      <c r="A69" s="5" t="s">
        <v>135</v>
      </c>
      <c r="B69" s="10" t="s">
        <v>40</v>
      </c>
      <c r="C69" s="10" t="s">
        <v>41</v>
      </c>
      <c r="D69" s="10" t="s">
        <v>32</v>
      </c>
      <c r="E69" s="15">
        <v>9237</v>
      </c>
      <c r="F69" s="11">
        <v>1</v>
      </c>
      <c r="G69" s="24"/>
      <c r="H69" s="24">
        <f t="shared" si="0"/>
        <v>0</v>
      </c>
    </row>
    <row r="70" spans="1:8" ht="45" x14ac:dyDescent="0.25">
      <c r="A70" s="33" t="s">
        <v>136</v>
      </c>
      <c r="B70" s="34" t="s">
        <v>137</v>
      </c>
      <c r="C70" s="34" t="s">
        <v>144</v>
      </c>
      <c r="D70" s="34" t="s">
        <v>32</v>
      </c>
      <c r="E70" s="35">
        <v>9237</v>
      </c>
      <c r="F70" s="36">
        <v>0.75</v>
      </c>
      <c r="G70" s="24"/>
      <c r="H70" s="24">
        <f t="shared" si="0"/>
        <v>0</v>
      </c>
    </row>
    <row r="71" spans="1:8" ht="30" x14ac:dyDescent="0.25">
      <c r="A71" s="5" t="s">
        <v>179</v>
      </c>
      <c r="B71" s="28" t="s">
        <v>177</v>
      </c>
      <c r="C71" s="10" t="s">
        <v>178</v>
      </c>
      <c r="D71" s="28" t="s">
        <v>92</v>
      </c>
      <c r="E71" s="38">
        <v>2878.6</v>
      </c>
      <c r="F71" s="28">
        <v>1</v>
      </c>
      <c r="G71" s="24"/>
      <c r="H71" s="24">
        <f t="shared" si="0"/>
        <v>0</v>
      </c>
    </row>
    <row r="72" spans="1:8" ht="30" x14ac:dyDescent="0.25">
      <c r="A72" s="5" t="s">
        <v>180</v>
      </c>
      <c r="B72" s="10" t="s">
        <v>181</v>
      </c>
      <c r="C72" s="10" t="s">
        <v>182</v>
      </c>
      <c r="D72" s="10" t="s">
        <v>32</v>
      </c>
      <c r="E72" s="15">
        <v>4893.62</v>
      </c>
      <c r="F72" s="11">
        <v>1</v>
      </c>
      <c r="G72" s="24"/>
      <c r="H72" s="24">
        <f t="shared" si="0"/>
        <v>0</v>
      </c>
    </row>
    <row r="73" spans="1:8" x14ac:dyDescent="0.25">
      <c r="A73" s="29"/>
      <c r="B73" s="30"/>
      <c r="C73" s="30"/>
      <c r="D73" s="30"/>
      <c r="E73" s="31"/>
      <c r="F73" s="32"/>
      <c r="G73" s="37"/>
      <c r="H73" s="37"/>
    </row>
    <row r="74" spans="1:8" ht="17.25" x14ac:dyDescent="0.25">
      <c r="B74" s="2" t="s">
        <v>0</v>
      </c>
      <c r="C74" s="3"/>
      <c r="D74" s="2" t="s">
        <v>0</v>
      </c>
      <c r="E74" s="2" t="s">
        <v>0</v>
      </c>
      <c r="F74" s="2" t="s">
        <v>0</v>
      </c>
      <c r="G74" s="27" t="s">
        <v>141</v>
      </c>
      <c r="H74" s="22">
        <f>SUM(H11:H70)</f>
        <v>0</v>
      </c>
    </row>
    <row r="75" spans="1:8" ht="18.75" x14ac:dyDescent="0.3">
      <c r="G75" s="21" t="s">
        <v>142</v>
      </c>
      <c r="H75" s="23">
        <f>ROUND(H74*0.23,2)</f>
        <v>0</v>
      </c>
    </row>
    <row r="76" spans="1:8" ht="18.75" x14ac:dyDescent="0.3">
      <c r="G76" s="21" t="s">
        <v>143</v>
      </c>
      <c r="H76" s="23">
        <f>H74+H75</f>
        <v>0</v>
      </c>
    </row>
  </sheetData>
  <mergeCells count="2">
    <mergeCell ref="A4:E4"/>
    <mergeCell ref="A2:H2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Przedmiar</vt:lpstr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Sebastian Rudziński</cp:lastModifiedBy>
  <dcterms:created xsi:type="dcterms:W3CDTF">2019-03-25T17:59:14Z</dcterms:created>
  <dcterms:modified xsi:type="dcterms:W3CDTF">2020-03-20T10:40:44Z</dcterms:modified>
</cp:coreProperties>
</file>