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228" yWindow="-120" windowWidth="11352" windowHeight="10080" tabRatio="700"/>
  </bookViews>
  <sheets>
    <sheet name="budynki" sheetId="1" r:id="rId1"/>
    <sheet name="środki trwałe" sheetId="7" r:id="rId2"/>
    <sheet name="elektronika" sheetId="2" r:id="rId3"/>
    <sheet name="pojazdy" sheetId="8" r:id="rId4"/>
    <sheet name="Szkodowość" sheetId="9" r:id="rId5"/>
  </sheets>
  <definedNames>
    <definedName name="_xlnm.Print_Area" localSheetId="0">budynki!$B$1:$O$79</definedName>
    <definedName name="_xlnm.Print_Area" localSheetId="2">elektronika!$A$1:$D$175</definedName>
    <definedName name="_xlnm.Print_Area" localSheetId="1">'środki trwałe'!$A$1:$D$12</definedName>
  </definedNames>
  <calcPr calcId="152511" iterateDelta="1E-4"/>
</workbook>
</file>

<file path=xl/calcChain.xml><?xml version="1.0" encoding="utf-8"?>
<calcChain xmlns="http://schemas.openxmlformats.org/spreadsheetml/2006/main">
  <c r="G29" i="9" l="1"/>
  <c r="G19" i="9"/>
  <c r="G11" i="9"/>
  <c r="D83" i="2" l="1"/>
  <c r="F70" i="1"/>
  <c r="E33" i="1" l="1"/>
  <c r="D160" i="2" l="1"/>
  <c r="D139" i="2"/>
  <c r="D34" i="2"/>
  <c r="D119" i="2"/>
  <c r="C9" i="7" l="1"/>
  <c r="D95" i="2" l="1"/>
  <c r="C11" i="7"/>
  <c r="D93" i="2"/>
  <c r="F63" i="1"/>
  <c r="F50" i="1"/>
  <c r="C12" i="7" l="1"/>
  <c r="D175" i="2"/>
  <c r="D99" i="2"/>
  <c r="E29" i="1" l="1"/>
  <c r="E26" i="1"/>
  <c r="F46" i="1" l="1"/>
  <c r="F42" i="1"/>
  <c r="F39" i="1"/>
  <c r="F40" i="1" s="1"/>
  <c r="F35" i="1"/>
  <c r="F16" i="1"/>
  <c r="F15" i="1"/>
  <c r="F13" i="1"/>
  <c r="F12" i="1"/>
  <c r="F10" i="1"/>
  <c r="F7" i="1"/>
  <c r="F8" i="1"/>
  <c r="F6" i="1"/>
  <c r="F23" i="1" l="1"/>
  <c r="C8" i="7"/>
  <c r="D163" i="2"/>
  <c r="D46" i="2" l="1"/>
  <c r="D64" i="2" s="1"/>
  <c r="D7" i="2" l="1"/>
  <c r="D15" i="2" s="1"/>
  <c r="D12" i="7" l="1"/>
  <c r="D44" i="2"/>
  <c r="D169" i="2" l="1"/>
  <c r="D86" i="2"/>
  <c r="D166" i="2" l="1"/>
  <c r="D142" i="2" l="1"/>
  <c r="XFD83" i="2"/>
  <c r="D178" i="2" l="1"/>
  <c r="F36" i="1"/>
  <c r="F83" i="1" l="1"/>
</calcChain>
</file>

<file path=xl/sharedStrings.xml><?xml version="1.0" encoding="utf-8"?>
<sst xmlns="http://schemas.openxmlformats.org/spreadsheetml/2006/main" count="686" uniqueCount="402">
  <si>
    <t>lp.</t>
  </si>
  <si>
    <t>rok budowy</t>
  </si>
  <si>
    <t>wartość (początkowa)</t>
  </si>
  <si>
    <t>nazwa środka trwałego</t>
  </si>
  <si>
    <t>rok produkcji</t>
  </si>
  <si>
    <t>Lp.</t>
  </si>
  <si>
    <t>lokalizacja (adres)</t>
  </si>
  <si>
    <t>Łącznie</t>
  </si>
  <si>
    <t>1.</t>
  </si>
  <si>
    <t xml:space="preserve">wartość początkowa (księgowa brutto)             </t>
  </si>
  <si>
    <t>Załącznik nr 3</t>
  </si>
  <si>
    <t>Załącznik nr 2</t>
  </si>
  <si>
    <t>Wykaz sprzętu elektronicznego stacjonarnego</t>
  </si>
  <si>
    <t>nazwa budynku / budowli</t>
  </si>
  <si>
    <t>Wykaz sprzętu elektronicznego przenośnego</t>
  </si>
  <si>
    <t>str. 24</t>
  </si>
  <si>
    <t>Nazwa jednostki</t>
  </si>
  <si>
    <t>zbiory biblioteczne</t>
  </si>
  <si>
    <t>Wartość odtworzeniowa</t>
  </si>
  <si>
    <t>powierzchnia</t>
  </si>
  <si>
    <t>Konstrukcja</t>
  </si>
  <si>
    <t xml:space="preserve">zabezpieczenia (znane zabiezpieczenia p-poż i przeciw kradzieżowe)                                     </t>
  </si>
  <si>
    <t>Załącznik nr 1</t>
  </si>
  <si>
    <t>Wykaz budynków i budowli</t>
  </si>
  <si>
    <t>1. Urząd Gminy</t>
  </si>
  <si>
    <t>Łączne</t>
  </si>
  <si>
    <t>Urząd Gminy</t>
  </si>
  <si>
    <t xml:space="preserve">Budynek biurowy Urzędu Gminy </t>
  </si>
  <si>
    <t>Budynek Urzędu Gminy Nowosolna murowany garaże</t>
  </si>
  <si>
    <t xml:space="preserve">Budynek Gminnej Biblioteki Publicznej </t>
  </si>
  <si>
    <t>Budynek Podworski "Gorzelni"</t>
  </si>
  <si>
    <t>Budynek świetlicy w Kalonce</t>
  </si>
  <si>
    <t>Budynek gospodarczy Kalonka 1930</t>
  </si>
  <si>
    <t>Lokal mieszkalny nr 5 w budynku nr 40 w Byszewach</t>
  </si>
  <si>
    <t>Lokal mieszkalny nr 4 w budynku nr 44 w Byszewach</t>
  </si>
  <si>
    <t>2.</t>
  </si>
  <si>
    <t>Szkoła Podstawowa im. Władysława Jagiełły w Stare Skoszewy</t>
  </si>
  <si>
    <t>Budynek kotłowni</t>
  </si>
  <si>
    <t>3.</t>
  </si>
  <si>
    <t>Gimnazjum im. Władysława St. Reymonta w Wiączyń Dolny</t>
  </si>
  <si>
    <t>Budynek szkoły</t>
  </si>
  <si>
    <t>4.</t>
  </si>
  <si>
    <t>Szkoła Podstawowa im. Marii Konopnickiej w Lipinach</t>
  </si>
  <si>
    <t>Budynek szkolny</t>
  </si>
  <si>
    <t>5.</t>
  </si>
  <si>
    <t>Zakład Gospodarki Komunalnej Gminy Nowosolna</t>
  </si>
  <si>
    <t>Hydrofornia Byszewy</t>
  </si>
  <si>
    <t>Hydrofornia Byszewy ogrodzenie</t>
  </si>
  <si>
    <t>Hydrofornia Dąbrowa</t>
  </si>
  <si>
    <t>Hydrofornia Dąbrowa ogrodzenie</t>
  </si>
  <si>
    <t>Hydrofornia Dobieszków</t>
  </si>
  <si>
    <t>Hydrofornia Dobieszków ogrodzenie</t>
  </si>
  <si>
    <t>Hydrofornia Natolin</t>
  </si>
  <si>
    <t>Hydrofornia Natolin ogrodzenie</t>
  </si>
  <si>
    <t>Hydrofornia Teolin</t>
  </si>
  <si>
    <t>Hydrofornia Teolin ogrodzenie</t>
  </si>
  <si>
    <t>Hydrofornia Wiączyń ogrodzenie</t>
  </si>
  <si>
    <t>Osadniki Dobieszków</t>
  </si>
  <si>
    <t>Osadniki Natolin</t>
  </si>
  <si>
    <t>Osadniki Teolin</t>
  </si>
  <si>
    <t>Osadniki Wiączyń</t>
  </si>
  <si>
    <t>Osadniki Dąbrowa</t>
  </si>
  <si>
    <t>Osadniki Byszewy</t>
  </si>
  <si>
    <t>2. Szkoła Podstawowa im. Władysława Jagiełły w Stare Skoszewy</t>
  </si>
  <si>
    <t>3. Gimnazjum im. Władysława St. Reymonta w Wiączyń Dolny</t>
  </si>
  <si>
    <t>4. Szkoła Podstawowa im. Marii Konopnickiej w Lipinach</t>
  </si>
  <si>
    <t>5. Zakład Gospodarki Komunalnej Gminy Nowosolna</t>
  </si>
  <si>
    <t>Oczyszczalnia Byszewy</t>
  </si>
  <si>
    <t>Oczyszczalnia Gimnazjum Wiączyń</t>
  </si>
  <si>
    <t>Oczyszczalnia SP Stare Skoszewy</t>
  </si>
  <si>
    <t>Urząd Gminy w Nowosolna</t>
  </si>
  <si>
    <t>Budynek mieszkalny Kalonka 1930</t>
  </si>
  <si>
    <t>Gminna Biblioteka Publiczna</t>
  </si>
  <si>
    <t>Ośrodek Pomocy Społecznej Gminy Nowosolna</t>
  </si>
  <si>
    <t>6. Gminna Biblioteka Publiczna</t>
  </si>
  <si>
    <t>7. Ośrodek Pomocy Społecznej Gminy Nowosolna</t>
  </si>
  <si>
    <t>brak danych</t>
  </si>
  <si>
    <t>6.</t>
  </si>
  <si>
    <t>7.</t>
  </si>
  <si>
    <t>gaśnice, monitoring firmy ochroniarskiej, kraty w oknach na parterze, w pracowni komp. drzwi antywłamaniowe</t>
  </si>
  <si>
    <t>Konstrukcja murowana, pokrycie dachowe- blacha</t>
  </si>
  <si>
    <t>Konstrukcja murowna, pokrycie dachowe- blacha, remont w lacha 1999-2002 wymiana okien i dachu, termomodernizacja, wykonanie elewacji zewnętrznej</t>
  </si>
  <si>
    <t>gaśnice</t>
  </si>
  <si>
    <t xml:space="preserve">Konstrukcja murowna, pokrycie dachowe- blacha, </t>
  </si>
  <si>
    <t>Konstrukcja murowna, pokrycie dachowe- blacha</t>
  </si>
  <si>
    <t>Konstrukcja drewniana, pokrycie dachowe- papa</t>
  </si>
  <si>
    <t>Konstrukcja murowana, pokrycie dachowe- papa</t>
  </si>
  <si>
    <t>Konstrukcja murowna, pokrycie dachowe- papa</t>
  </si>
  <si>
    <t>lata 70-te</t>
  </si>
  <si>
    <t>lata 30-te rem. gen. 2000</t>
  </si>
  <si>
    <t>lata 70-te, rem. lata 90-te</t>
  </si>
  <si>
    <t>gaśnice, alarm</t>
  </si>
  <si>
    <t>system alarmowy oraz monitornig, w sali komp. okna i drzwi przeciwwłamaniowe, hydranty wew. i gaśnice</t>
  </si>
  <si>
    <t>Konstrukcja murowana, pokrycie dachowe w 70% blacha, w 30% papa bitumiczna, 2006 r. modernizacja szkoły</t>
  </si>
  <si>
    <t>Budynek szkoły, łącznik i sala gimanstyczna, świetlica</t>
  </si>
  <si>
    <t>UPS</t>
  </si>
  <si>
    <t>Projektor</t>
  </si>
  <si>
    <t>Zestaw komputerowy</t>
  </si>
  <si>
    <t>Radiomagnetofon</t>
  </si>
  <si>
    <t>Kamera cyfrowa</t>
  </si>
  <si>
    <t>Hydrofornia Wiączyń Dolny</t>
  </si>
  <si>
    <t>Konstrukcja murowna z pustaka, pokrycie dachowe- papa</t>
  </si>
  <si>
    <t>Konstrukcja murowna z pustaka, pokrycie dachowe- blacha</t>
  </si>
  <si>
    <t>Kontener socjalny na boisku sportowym w m. Kopanka</t>
  </si>
  <si>
    <t>Kopanka</t>
  </si>
  <si>
    <t>-</t>
  </si>
  <si>
    <t xml:space="preserve">Komputer DELL Vosto </t>
  </si>
  <si>
    <t xml:space="preserve">Drukarka HP DeskJet </t>
  </si>
  <si>
    <t>Komputer FSC ESPRIMO</t>
  </si>
  <si>
    <t>Notebook Lenovo B580</t>
  </si>
  <si>
    <t>Monitor Philips</t>
  </si>
  <si>
    <t>Monitor Benq LED 18,5''</t>
  </si>
  <si>
    <t>Komputer stacjonarny</t>
  </si>
  <si>
    <t>System CCTV - rozbudowa istniejącego monitoringu</t>
  </si>
  <si>
    <t>Komputery stacjonarne - 8 szt.</t>
  </si>
  <si>
    <t>Domofon</t>
  </si>
  <si>
    <t>Notebooki - 4 szt.</t>
  </si>
  <si>
    <t>Nagłośnienie przenośne</t>
  </si>
  <si>
    <t>Kopiarka Kyocera TASKalfa</t>
  </si>
  <si>
    <t>Monitor Samsung</t>
  </si>
  <si>
    <t>Monitor Benq 19''LED</t>
  </si>
  <si>
    <t>Monitor Samsung 18,5''</t>
  </si>
  <si>
    <t>laptop Lenovo IdeaPad 17,3"</t>
  </si>
  <si>
    <t>Drukarka HP</t>
  </si>
  <si>
    <t>Notebook Acer</t>
  </si>
  <si>
    <t>środki trwałe,  wyposażenie</t>
  </si>
  <si>
    <t>Teren Gminy Nowosolna</t>
  </si>
  <si>
    <t>Wiaty przystankowe</t>
  </si>
  <si>
    <t>Firewall</t>
  </si>
  <si>
    <t>Komputer stacjonarny Fujitsu Esprimo P520 - 12 szt.</t>
  </si>
  <si>
    <t>Router Cisco RV 320 Dual W</t>
  </si>
  <si>
    <t>Serwer Fujitsu RX 300S8 2XE5-2620/19g/2x500G</t>
  </si>
  <si>
    <t>Switch Cisco 52 port SG 300 52 GB managed</t>
  </si>
  <si>
    <t>Notebook Toshiba Z 30A181</t>
  </si>
  <si>
    <t>Laptop Toshiba</t>
  </si>
  <si>
    <t>Notebook Lenovo - 10 szt.</t>
  </si>
  <si>
    <t>Notebook Toshiba</t>
  </si>
  <si>
    <t>Notebook Asus</t>
  </si>
  <si>
    <t>Drukarka HP 6700</t>
  </si>
  <si>
    <t>Drukarka HP 7612 A3</t>
  </si>
  <si>
    <t>Sprzęt do nagłaśniania Sali gimnastycznej</t>
  </si>
  <si>
    <t>Radiomagnetofon JVC</t>
  </si>
  <si>
    <t>Laptop Toshiba Satelite L50</t>
  </si>
  <si>
    <t>Laptop Dell Inspirion</t>
  </si>
  <si>
    <t>Laptop Lenovo G50 win 8.1</t>
  </si>
  <si>
    <t>Projektor Vivitek D557W</t>
  </si>
  <si>
    <t>Laptop Dell Inspiration 3542 - 11 szt.</t>
  </si>
  <si>
    <t>Laptop HP 250GT i3-3217U</t>
  </si>
  <si>
    <t>Czy budynek jest pod nadzorem konserwatora zabytków? Tak\Nie</t>
  </si>
  <si>
    <t>Remont generalny w budynkach, które mają więcej niż 50 lat? Tak\Nie - Kiedy?</t>
  </si>
  <si>
    <t xml:space="preserve">Czy  budynek(w tym instalacje) ma aktualny przegląd? </t>
  </si>
  <si>
    <t>Rodzaj konstrukcji budynków i pokrycia dachowego</t>
  </si>
  <si>
    <t>Gminno-Parkowe Centrum Kultury i Ekologii w Plichtowie gmina Nowosolna+ogrodzenie</t>
  </si>
  <si>
    <t>Budynek mieszklany Wiączyń Dolny</t>
  </si>
  <si>
    <t>świetlica wiejska w Natolinie wraz z ogrodzniem</t>
  </si>
  <si>
    <t>gaśnica</t>
  </si>
  <si>
    <t xml:space="preserve">konstrukcja drewnian, pokrycie dachowe-blacha </t>
  </si>
  <si>
    <t>Natolin</t>
  </si>
  <si>
    <t>zbiornik retencyjny w Nowych Skoszewach</t>
  </si>
  <si>
    <t>Nowe Skoszewy</t>
  </si>
  <si>
    <t>maszt antenowy w miejscowości Plichtów</t>
  </si>
  <si>
    <t>Plichtów</t>
  </si>
  <si>
    <t>Drukarka FS-4200FS</t>
  </si>
  <si>
    <t>Zestaw komputerowy USC</t>
  </si>
  <si>
    <t>Stare Skoszewy 19, 92-701 Łódź</t>
  </si>
  <si>
    <t>Nie</t>
  </si>
  <si>
    <t>Tak w 2006 r.</t>
  </si>
  <si>
    <t>Tak</t>
  </si>
  <si>
    <t>Kotłownia znajduje się w budynku szkoły</t>
  </si>
  <si>
    <t>nie</t>
  </si>
  <si>
    <t>Urządzenie wielofunkcyjne BROTHER</t>
  </si>
  <si>
    <t>Zestaw mobilny - tablica interakt. + projektor z podstawą jezdną</t>
  </si>
  <si>
    <t>Radiomagnetofon szt. 3</t>
  </si>
  <si>
    <t>Laptop</t>
  </si>
  <si>
    <t>Zestaw interaktywny - tablica interakt. + projektor</t>
  </si>
  <si>
    <t xml:space="preserve">Monitoring wizyjny </t>
  </si>
  <si>
    <t>Zestaw interaktywny + oprzyrządowanie</t>
  </si>
  <si>
    <t>Tablica interaktywna DualBoard 1279l</t>
  </si>
  <si>
    <t>Wizualizer Aver F17HD</t>
  </si>
  <si>
    <t>Notebook ASUS X554La</t>
  </si>
  <si>
    <t>Zestaw komputerowy (karta dużej rodziny)</t>
  </si>
  <si>
    <t>Zestaw komputerowy (przekazanie ) 2 szt</t>
  </si>
  <si>
    <t>Urządzenie wielofunkcyjne (karta dużej rodziny)</t>
  </si>
  <si>
    <t>zest.komp.komputer HLG ARES , pamięć ram, Windows 7 home premium , klawiatura, mysz</t>
  </si>
  <si>
    <t>skaner epson</t>
  </si>
  <si>
    <t>kasa fiskalna Lestar</t>
  </si>
  <si>
    <t>UPS 850 LCD</t>
  </si>
  <si>
    <t>UPS LESTAR</t>
  </si>
  <si>
    <t>Drukarka Laserowa HP Laser Jet CP1025</t>
  </si>
  <si>
    <t>laptop LENOVO  ThinkPad E550 20DF0051PBi3-5005U</t>
  </si>
  <si>
    <t>gaśnice, hydranty, monitoring wizyjny, alarm, dozór firmy ochroniarskiej</t>
  </si>
  <si>
    <t>Konstrukcja murowana, pokrycie dachowe blacha</t>
  </si>
  <si>
    <t>Lipiny 14 gm. Nowosolna</t>
  </si>
  <si>
    <t>Remont w latach 1999-2002 wymiana okien i dachu, termomodernizacja, wykonanie elewacji zewnętrznej</t>
  </si>
  <si>
    <t>Konstrukcja murowana, pokrycie dachowe -blacha</t>
  </si>
  <si>
    <t>OBIEKT BEZ BUDYNKU</t>
  </si>
  <si>
    <t>Konstrukcja murownana z cegły białej , pokrycie dachowe- papa</t>
  </si>
  <si>
    <t>Dąbrowa gmina Nowosolna</t>
  </si>
  <si>
    <t>Dobieszków gmina Nowosolna</t>
  </si>
  <si>
    <t>Natolin gmina Nowosolna</t>
  </si>
  <si>
    <t>Teolin gmina Nowosolna</t>
  </si>
  <si>
    <t>Wiączyń Dolny Gmina Nowosolna</t>
  </si>
  <si>
    <t>Czy budynek(budowla) jest pustostanem wyłączonym z eksploatacji? Tak\Nie Jeśli tak to czy jest przeznaczony do rozbiórki? Czy są jakieś plany dotyczące budynku?</t>
  </si>
  <si>
    <t>Budynki w użytkowaniu OSP Lipiny</t>
  </si>
  <si>
    <t>Budynek remizy strażackiej</t>
  </si>
  <si>
    <t>konstrukcja murowana, pokrycie dachowe - blacha</t>
  </si>
  <si>
    <t>Budynki w użytkowaniu OSP Stare Skoryszewy</t>
  </si>
  <si>
    <t>poszczególne części szkoły były budowane w różnych latach - starsza część sprzed pięćdziesięciu lat, młodsza część z 1998 r. Modernizacja starszej części w 2006 r.</t>
  </si>
  <si>
    <t>8.</t>
  </si>
  <si>
    <t>Gminno-Parkowe Centrum Kultury i Ekologii w Plichowie</t>
  </si>
  <si>
    <t>8. Gminno-Parkowe Centrum Kultury i Ekologii w Plichtowie</t>
  </si>
  <si>
    <t>Drukarka HP OfficeJet 7110</t>
  </si>
  <si>
    <t>Kasa Elzab K10</t>
  </si>
  <si>
    <t>Mikser Peavey PV14-mikser</t>
  </si>
  <si>
    <t>Notebook Toshiba Satellite</t>
  </si>
  <si>
    <t>Dysk zewnętrzny Samsung</t>
  </si>
  <si>
    <t>Mikrofon bezprzewodowy</t>
  </si>
  <si>
    <t>Gminno-Parkowe Centrum Kultury i Ekologii</t>
  </si>
  <si>
    <t>Drukarka HP LJ P 4515</t>
  </si>
  <si>
    <t>Drukarka P2015DN</t>
  </si>
  <si>
    <t>Notebook Lenovo T520, dys-ssd-128ada</t>
  </si>
  <si>
    <t>Laptop Dell</t>
  </si>
  <si>
    <t>Laptop Lenovo - 3 szt.</t>
  </si>
  <si>
    <t>Notebook Lenovo - 2 szt.</t>
  </si>
  <si>
    <t>Laptop Dell - 2 szt.</t>
  </si>
  <si>
    <t>Laptop Dell 3521 - 3 szt.</t>
  </si>
  <si>
    <t>komputer Dell</t>
  </si>
  <si>
    <t>Zestaw sceniczny (kolumna, mikrofony, oświetlenie)</t>
  </si>
  <si>
    <t>Dysk zewnętrzny - 2 szt.</t>
  </si>
  <si>
    <t>Komputer i3-6100</t>
  </si>
  <si>
    <t>Tablica multimedialna</t>
  </si>
  <si>
    <t>Laptop Asus</t>
  </si>
  <si>
    <t>Laptop 310-12ISK</t>
  </si>
  <si>
    <t>Laptop B-50-80</t>
  </si>
  <si>
    <t>Drukarka Brother</t>
  </si>
  <si>
    <t>Zestaw komptuterowy</t>
  </si>
  <si>
    <t>UPS MLC-2000</t>
  </si>
  <si>
    <t>Drukarka Kyocera 2035D</t>
  </si>
  <si>
    <t>Drukarka dwustronna HP M201dw (500+)</t>
  </si>
  <si>
    <t>Kserokopiarka dwustronna (500+)</t>
  </si>
  <si>
    <t>Drukarka HP CP1025 - 2 szt.</t>
  </si>
  <si>
    <t>16 placy zabaw zlokalizowanych na terenie gminy Nowosolna</t>
  </si>
  <si>
    <t>UPS APC BAC 55</t>
  </si>
  <si>
    <t>HP OfficeJet Pro 7730 AIO WIPE</t>
  </si>
  <si>
    <t>Rzutnik multimedialny Optoma S331</t>
  </si>
  <si>
    <t>Drukarka przenośna HP OfficeJet 202</t>
  </si>
  <si>
    <t>Dysk twardy</t>
  </si>
  <si>
    <t>Zestaw interaktywny (tablica multimedialna, ekran, rzutnik, głośniki)</t>
  </si>
  <si>
    <t>Drukarka Brother DCP-J562DW</t>
  </si>
  <si>
    <t>Zestaw interaktywny (tablica, rzutnik, głośniki)</t>
  </si>
  <si>
    <t>Laptop Lenovo - 2 szt.</t>
  </si>
  <si>
    <t>Notebook Acer Aspire 3 - 3 szt.</t>
  </si>
  <si>
    <t>Laptop HP 15</t>
  </si>
  <si>
    <t>Zestaw tablicy interaktywnej MyBoard Black Nano</t>
  </si>
  <si>
    <t>Komputer AllinOne V410</t>
  </si>
  <si>
    <t>Komputer Fujitsu P556/2</t>
  </si>
  <si>
    <t>tak/w trakcie</t>
  </si>
  <si>
    <t>tak</t>
  </si>
  <si>
    <t>pustostan / przeznaczony do rozbiórki</t>
  </si>
  <si>
    <t>urządzenie wielofunkcyjne - 3 szt.</t>
  </si>
  <si>
    <t>komputer FSC P556 - 2 szt.</t>
  </si>
  <si>
    <t>projektor multimedialny</t>
  </si>
  <si>
    <t>Notebook Lenovo</t>
  </si>
  <si>
    <t>komputer - 4 szt</t>
  </si>
  <si>
    <t xml:space="preserve">tablica interaktywna </t>
  </si>
  <si>
    <t>Notebook</t>
  </si>
  <si>
    <t>Sala gimnastyczna</t>
  </si>
  <si>
    <t>atropy gęstożebrowe typu Teriva o wys. 24 cm, dach drewniany</t>
  </si>
  <si>
    <t>budynek funkcjonuje jako magazyn, hydrofornia nie jest użytkowana</t>
  </si>
  <si>
    <t>- termodernizacja budynku hydroforni</t>
  </si>
  <si>
    <t>- dobudowanie kolumny filtracyjnej</t>
  </si>
  <si>
    <t>- modernizacja hydroforni 
(II etap)</t>
  </si>
  <si>
    <t xml:space="preserve">- modernizacja hydroforni </t>
  </si>
  <si>
    <t>- modernizacja (I etap)</t>
  </si>
  <si>
    <t>urządzenie wielofunkcyjne EPSON L486</t>
  </si>
  <si>
    <t>Urządzenie wielofunkcyjne Brother MFC</t>
  </si>
  <si>
    <t>UPS APC3X</t>
  </si>
  <si>
    <t>L.P.</t>
  </si>
  <si>
    <t>Ubezpieczony</t>
  </si>
  <si>
    <t>Ubezpieczyciel</t>
  </si>
  <si>
    <t>Rodzaj szkody</t>
  </si>
  <si>
    <t>Przedmiot szkody</t>
  </si>
  <si>
    <t>Data szkody</t>
  </si>
  <si>
    <t>Kwota odszk.</t>
  </si>
  <si>
    <t>UG</t>
  </si>
  <si>
    <t>OG</t>
  </si>
  <si>
    <t>OCD</t>
  </si>
  <si>
    <t>PZU</t>
  </si>
  <si>
    <t>28.03.16</t>
  </si>
  <si>
    <t xml:space="preserve">PZU </t>
  </si>
  <si>
    <t>17.06.16</t>
  </si>
  <si>
    <t>TRAMPOLINA - DEWASTACJA</t>
  </si>
  <si>
    <t>18.07.16</t>
  </si>
  <si>
    <t>SP SKORYSZEWY</t>
  </si>
  <si>
    <t>21.08.16</t>
  </si>
  <si>
    <t>ZGKGN</t>
  </si>
  <si>
    <t>02.10.16</t>
  </si>
  <si>
    <t>SZKODA OSOBOWA/WYCIERACZKA</t>
  </si>
  <si>
    <t>07.09.16</t>
  </si>
  <si>
    <t>SCENA</t>
  </si>
  <si>
    <t>10.08.17</t>
  </si>
  <si>
    <t>TOI TOI</t>
  </si>
  <si>
    <t>12.09.17</t>
  </si>
  <si>
    <t>WIATA PRZYSTANKOWA - WIĄCZYN DOLNY</t>
  </si>
  <si>
    <t>COMPENSA</t>
  </si>
  <si>
    <t>AC/SZ</t>
  </si>
  <si>
    <t>MB EL 554PR</t>
  </si>
  <si>
    <t>20.11.17</t>
  </si>
  <si>
    <t>08.02.18</t>
  </si>
  <si>
    <t xml:space="preserve">UG </t>
  </si>
  <si>
    <t>14.02.18</t>
  </si>
  <si>
    <t>ALTANA METALOWA</t>
  </si>
  <si>
    <t>21.03.18</t>
  </si>
  <si>
    <t>04.04.18</t>
  </si>
  <si>
    <t>27.08.18</t>
  </si>
  <si>
    <t>ROK 2016</t>
  </si>
  <si>
    <t>Rok 2017</t>
  </si>
  <si>
    <t>ROK 2018</t>
  </si>
  <si>
    <t>AR</t>
  </si>
  <si>
    <t>uszkodzenie pojazdu na drodze</t>
  </si>
  <si>
    <t>OC/SILNY WIATR PRZEWRÓCIŁ DRZEWO</t>
  </si>
  <si>
    <t>AR/WIATR</t>
  </si>
  <si>
    <t>kradzież zwykła</t>
  </si>
  <si>
    <t>dewastacja</t>
  </si>
  <si>
    <t>szkoda osobowy</t>
  </si>
  <si>
    <t>Załącznik nr 5</t>
  </si>
  <si>
    <t>Dane pojazdów</t>
  </si>
  <si>
    <t>Marka</t>
  </si>
  <si>
    <t>Typ, model</t>
  </si>
  <si>
    <t>Nr podw./ nadw.</t>
  </si>
  <si>
    <t>Nr rej.</t>
  </si>
  <si>
    <t>Rodzaj pojazdu</t>
  </si>
  <si>
    <t>Poj.</t>
  </si>
  <si>
    <t>DATA I REJESTRACJI</t>
  </si>
  <si>
    <t>Rok prod.</t>
  </si>
  <si>
    <t>Wartość</t>
  </si>
  <si>
    <t xml:space="preserve">Okres ubezpieczenia AC i KR </t>
  </si>
  <si>
    <t>Od</t>
  </si>
  <si>
    <t>Do</t>
  </si>
  <si>
    <t>Mercedes Benz</t>
  </si>
  <si>
    <t>Atego</t>
  </si>
  <si>
    <t>WDB9763741L443580</t>
  </si>
  <si>
    <t>specjalny pożarniczy</t>
  </si>
  <si>
    <t>22.12.2009</t>
  </si>
  <si>
    <t>Renault</t>
  </si>
  <si>
    <t>Traffic 1.9 dCi</t>
  </si>
  <si>
    <t>VF1LJACA64Y034877</t>
  </si>
  <si>
    <t>ELW 66K2</t>
  </si>
  <si>
    <t>19.01.2004</t>
  </si>
  <si>
    <t>WDB96763710148200</t>
  </si>
  <si>
    <t>EL 8E229</t>
  </si>
  <si>
    <t>BORO</t>
  </si>
  <si>
    <t>SZRB10000D0023501</t>
  </si>
  <si>
    <t>EL 458RT</t>
  </si>
  <si>
    <t>przyczepka lekka</t>
  </si>
  <si>
    <t>03.02.2014</t>
  </si>
  <si>
    <t>Sprinter 213 CDI</t>
  </si>
  <si>
    <t>WDB9067131S773247</t>
  </si>
  <si>
    <t>EL 554PR</t>
  </si>
  <si>
    <t>osobowy</t>
  </si>
  <si>
    <t>11.03.2013</t>
  </si>
  <si>
    <t>Mercedes</t>
  </si>
  <si>
    <t>WDB9763641L466324</t>
  </si>
  <si>
    <t>ELW 7E99</t>
  </si>
  <si>
    <t>15.07.2010</t>
  </si>
  <si>
    <t>ciężarowy</t>
  </si>
  <si>
    <t>Volkswagen</t>
  </si>
  <si>
    <t>Transporter</t>
  </si>
  <si>
    <t>WV2ZZZ7HZ5X006801</t>
  </si>
  <si>
    <t>ELW 99F4</t>
  </si>
  <si>
    <t>20.10.2004</t>
  </si>
  <si>
    <t xml:space="preserve">Fiat </t>
  </si>
  <si>
    <t>Doblo Cargo II JTD</t>
  </si>
  <si>
    <t>ZFA22300005656709</t>
  </si>
  <si>
    <t>EL 291PK</t>
  </si>
  <si>
    <t>21.10.2008</t>
  </si>
  <si>
    <t>Zakład Gospodarki Komunalnej</t>
  </si>
  <si>
    <t>OSP Lipiny</t>
  </si>
  <si>
    <t>Razem:</t>
  </si>
  <si>
    <t>Opel</t>
  </si>
  <si>
    <t>Combo</t>
  </si>
  <si>
    <t>W0L6ZXC1AC9506848</t>
  </si>
  <si>
    <t>EL 721XW</t>
  </si>
  <si>
    <t xml:space="preserve">Ilość miejsc </t>
  </si>
  <si>
    <t>6</t>
  </si>
  <si>
    <t>Dop. ładowność</t>
  </si>
  <si>
    <t>DMC</t>
  </si>
  <si>
    <t>9</t>
  </si>
  <si>
    <t>Gmina Nowosolna</t>
  </si>
  <si>
    <t>12.03.2019</t>
  </si>
  <si>
    <t>11.03.2022</t>
  </si>
  <si>
    <t>ELW GS40</t>
  </si>
  <si>
    <t xml:space="preserve">OGRODZENIE  </t>
  </si>
  <si>
    <t>ulewa, wybicie kanalizacji</t>
  </si>
  <si>
    <t>38018114441345</t>
  </si>
  <si>
    <t>09.04.2004</t>
  </si>
  <si>
    <t>EL 1037J</t>
  </si>
  <si>
    <t xml:space="preserve">Okres ubezpieczenia 
OC i NW </t>
  </si>
  <si>
    <t>Iveco</t>
  </si>
  <si>
    <t>Daily</t>
  </si>
  <si>
    <t>ZCFC270C3G5110010</t>
  </si>
  <si>
    <t>EL 2L115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</si>
</sst>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zł&quot;_-;\-* #,##0.00\ &quot;zł&quot;_-;_-* &quot;-&quot;??\ &quot;zł&quot;_-;_-@_-"/>
    <numFmt numFmtId="164" formatCode="#,##0.00\ &quot;zł&quot;"/>
    <numFmt numFmtId="165" formatCode="#,##0.00\ _z_ł"/>
    <numFmt numFmtId="166" formatCode="_-* #,##0.00&quot; zł&quot;_-;\-* #,##0.00&quot; zł&quot;_-;_-* \-??&quot; zł&quot;_-;_-@_-"/>
  </numFmts>
  <fonts count="21" x14ac:knownFonts="1">
    <font>
      <sz val="10"/>
      <name val="Arial"/>
      <charset val="238"/>
    </font>
    <font>
      <b/>
      <sz val="10"/>
      <name val="Verdana"/>
      <family val="2"/>
      <charset val="238"/>
    </font>
    <font>
      <sz val="10"/>
      <name val="Verdana"/>
      <family val="2"/>
      <charset val="238"/>
    </font>
    <font>
      <b/>
      <i/>
      <u/>
      <sz val="10"/>
      <name val="Verdana"/>
      <family val="2"/>
      <charset val="238"/>
    </font>
    <font>
      <b/>
      <u/>
      <sz val="10"/>
      <name val="Verdana"/>
      <family val="2"/>
      <charset val="238"/>
    </font>
    <font>
      <b/>
      <sz val="10"/>
      <color indexed="8"/>
      <name val="Verdana"/>
      <family val="2"/>
      <charset val="238"/>
    </font>
    <font>
      <b/>
      <sz val="10"/>
      <color indexed="9"/>
      <name val="Verdana"/>
      <family val="2"/>
      <charset val="238"/>
    </font>
    <font>
      <sz val="10"/>
      <color indexed="9"/>
      <name val="Verdana"/>
      <family val="2"/>
      <charset val="238"/>
    </font>
    <font>
      <i/>
      <sz val="10"/>
      <color indexed="9"/>
      <name val="Verdana"/>
      <family val="2"/>
      <charset val="238"/>
    </font>
    <font>
      <b/>
      <sz val="10"/>
      <color theme="0"/>
      <name val="Verdana"/>
      <family val="2"/>
      <charset val="238"/>
    </font>
    <font>
      <b/>
      <u/>
      <sz val="10"/>
      <color indexed="8"/>
      <name val="Verdana"/>
      <family val="2"/>
      <charset val="238"/>
    </font>
    <font>
      <i/>
      <sz val="10"/>
      <name val="Verdana"/>
      <family val="2"/>
      <charset val="238"/>
    </font>
    <font>
      <sz val="12"/>
      <name val="Verdana"/>
      <family val="2"/>
      <charset val="238"/>
    </font>
    <font>
      <sz val="9"/>
      <color rgb="FF000000"/>
      <name val="Verdana"/>
      <family val="2"/>
      <charset val="238"/>
    </font>
    <font>
      <sz val="10"/>
      <color theme="0"/>
      <name val="Verdana"/>
      <family val="2"/>
      <charset val="238"/>
    </font>
    <font>
      <sz val="10"/>
      <color rgb="FFFF0000"/>
      <name val="Verdana"/>
      <family val="2"/>
      <charset val="238"/>
    </font>
    <font>
      <sz val="10"/>
      <name val="Arial"/>
      <family val="2"/>
      <charset val="238"/>
    </font>
    <font>
      <sz val="10"/>
      <name val="Arial"/>
      <charset val="238"/>
    </font>
    <font>
      <sz val="10"/>
      <color theme="1"/>
      <name val="Verdana"/>
      <family val="2"/>
      <charset val="238"/>
    </font>
    <font>
      <b/>
      <i/>
      <sz val="10"/>
      <color indexed="9"/>
      <name val="Verdana"/>
      <family val="2"/>
      <charset val="238"/>
    </font>
    <font>
      <b/>
      <sz val="10"/>
      <color theme="1"/>
      <name val="Verdana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6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indexed="64"/>
      </right>
      <top/>
      <bottom/>
      <diagonal/>
    </border>
  </borders>
  <cellStyleXfs count="3">
    <xf numFmtId="0" fontId="0" fillId="0" borderId="0"/>
    <xf numFmtId="0" fontId="16" fillId="0" borderId="0"/>
    <xf numFmtId="44" fontId="17" fillId="0" borderId="0" applyFont="0" applyFill="0" applyBorder="0" applyAlignment="0" applyProtection="0"/>
  </cellStyleXfs>
  <cellXfs count="272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Border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Fill="1"/>
    <xf numFmtId="165" fontId="3" fillId="0" borderId="0" xfId="0" applyNumberFormat="1" applyFont="1" applyFill="1" applyAlignment="1">
      <alignment horizontal="right"/>
    </xf>
    <xf numFmtId="165" fontId="2" fillId="0" borderId="0" xfId="0" applyNumberFormat="1" applyFont="1" applyFill="1" applyAlignment="1">
      <alignment horizontal="right"/>
    </xf>
    <xf numFmtId="0" fontId="2" fillId="0" borderId="1" xfId="0" applyFont="1" applyFill="1" applyBorder="1" applyAlignment="1">
      <alignment horizontal="center"/>
    </xf>
    <xf numFmtId="4" fontId="2" fillId="0" borderId="0" xfId="0" applyNumberFormat="1" applyFont="1" applyFill="1"/>
    <xf numFmtId="4" fontId="2" fillId="0" borderId="0" xfId="0" applyNumberFormat="1" applyFont="1"/>
    <xf numFmtId="165" fontId="2" fillId="0" borderId="0" xfId="0" applyNumberFormat="1" applyFont="1"/>
    <xf numFmtId="0" fontId="2" fillId="3" borderId="1" xfId="0" applyFont="1" applyFill="1" applyBorder="1" applyAlignment="1">
      <alignment horizontal="center" vertical="center" wrapText="1"/>
    </xf>
    <xf numFmtId="164" fontId="2" fillId="0" borderId="0" xfId="0" applyNumberFormat="1" applyFont="1"/>
    <xf numFmtId="0" fontId="1" fillId="0" borderId="0" xfId="0" applyFont="1"/>
    <xf numFmtId="165" fontId="1" fillId="0" borderId="0" xfId="0" applyNumberFormat="1" applyFont="1"/>
    <xf numFmtId="0" fontId="2" fillId="0" borderId="0" xfId="0" applyFont="1" applyBorder="1" applyAlignment="1">
      <alignment vertical="center"/>
    </xf>
    <xf numFmtId="0" fontId="7" fillId="4" borderId="1" xfId="0" applyFont="1" applyFill="1" applyBorder="1" applyAlignment="1">
      <alignment vertical="center" wrapText="1"/>
    </xf>
    <xf numFmtId="164" fontId="6" fillId="4" borderId="1" xfId="0" applyNumberFormat="1" applyFont="1" applyFill="1" applyBorder="1" applyAlignment="1">
      <alignment horizontal="right" vertical="center" wrapText="1"/>
    </xf>
    <xf numFmtId="0" fontId="8" fillId="4" borderId="1" xfId="0" applyFont="1" applyFill="1" applyBorder="1" applyAlignment="1">
      <alignment vertical="center" wrapText="1"/>
    </xf>
    <xf numFmtId="164" fontId="6" fillId="4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9" fillId="0" borderId="0" xfId="0" applyFont="1" applyFill="1" applyBorder="1" applyAlignment="1">
      <alignment wrapText="1"/>
    </xf>
    <xf numFmtId="0" fontId="1" fillId="0" borderId="0" xfId="0" applyFont="1" applyFill="1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4" fontId="1" fillId="5" borderId="1" xfId="0" applyNumberFormat="1" applyFont="1" applyFill="1" applyBorder="1" applyAlignment="1">
      <alignment horizontal="right" vertical="center"/>
    </xf>
    <xf numFmtId="0" fontId="11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164" fontId="2" fillId="5" borderId="1" xfId="0" applyNumberFormat="1" applyFont="1" applyFill="1" applyBorder="1" applyAlignment="1">
      <alignment horizontal="right" vertical="center" wrapText="1"/>
    </xf>
    <xf numFmtId="0" fontId="6" fillId="4" borderId="5" xfId="0" applyFont="1" applyFill="1" applyBorder="1" applyAlignment="1">
      <alignment vertical="center" wrapText="1"/>
    </xf>
    <xf numFmtId="164" fontId="6" fillId="2" borderId="1" xfId="0" applyNumberFormat="1" applyFont="1" applyFill="1" applyBorder="1" applyAlignment="1">
      <alignment horizontal="right" vertical="center" wrapText="1"/>
    </xf>
    <xf numFmtId="0" fontId="1" fillId="0" borderId="1" xfId="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44" fontId="6" fillId="4" borderId="1" xfId="0" applyNumberFormat="1" applyFont="1" applyFill="1" applyBorder="1" applyAlignment="1">
      <alignment horizontal="right" vertical="center" wrapText="1"/>
    </xf>
    <xf numFmtId="44" fontId="2" fillId="5" borderId="1" xfId="0" applyNumberFormat="1" applyFont="1" applyFill="1" applyBorder="1" applyAlignment="1">
      <alignment horizontal="right" vertical="center"/>
    </xf>
    <xf numFmtId="44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12" fillId="0" borderId="0" xfId="0" applyFont="1"/>
    <xf numFmtId="0" fontId="2" fillId="5" borderId="1" xfId="0" applyFont="1" applyFill="1" applyBorder="1" applyAlignment="1">
      <alignment vertical="center" wrapText="1"/>
    </xf>
    <xf numFmtId="44" fontId="2" fillId="0" borderId="1" xfId="0" applyNumberFormat="1" applyFont="1" applyBorder="1" applyAlignment="1">
      <alignment vertical="center"/>
    </xf>
    <xf numFmtId="0" fontId="1" fillId="5" borderId="1" xfId="0" applyFont="1" applyFill="1" applyBorder="1" applyAlignment="1">
      <alignment vertical="center" wrapText="1"/>
    </xf>
    <xf numFmtId="164" fontId="2" fillId="5" borderId="1" xfId="0" applyNumberFormat="1" applyFont="1" applyFill="1" applyBorder="1" applyAlignment="1">
      <alignment vertical="center" wrapText="1"/>
    </xf>
    <xf numFmtId="44" fontId="2" fillId="5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/>
    </xf>
    <xf numFmtId="164" fontId="2" fillId="0" borderId="0" xfId="0" applyNumberFormat="1" applyFont="1" applyFill="1" applyAlignment="1">
      <alignment horizontal="right" vertical="center"/>
    </xf>
    <xf numFmtId="44" fontId="2" fillId="0" borderId="0" xfId="0" applyNumberFormat="1" applyFont="1" applyFill="1" applyAlignment="1">
      <alignment horizontal="right" vertical="center"/>
    </xf>
    <xf numFmtId="44" fontId="2" fillId="0" borderId="4" xfId="0" applyNumberFormat="1" applyFont="1" applyFill="1" applyBorder="1" applyAlignment="1">
      <alignment vertical="center"/>
    </xf>
    <xf numFmtId="164" fontId="4" fillId="0" borderId="4" xfId="0" applyNumberFormat="1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164" fontId="4" fillId="0" borderId="1" xfId="0" applyNumberFormat="1" applyFont="1" applyBorder="1" applyAlignment="1">
      <alignment vertical="center"/>
    </xf>
    <xf numFmtId="44" fontId="2" fillId="0" borderId="1" xfId="0" applyNumberFormat="1" applyFont="1" applyFill="1" applyBorder="1" applyAlignment="1">
      <alignment horizontal="right" vertical="center"/>
    </xf>
    <xf numFmtId="164" fontId="1" fillId="0" borderId="0" xfId="0" applyNumberFormat="1" applyFont="1" applyFill="1" applyAlignment="1">
      <alignment horizontal="right" vertical="center"/>
    </xf>
    <xf numFmtId="164" fontId="2" fillId="0" borderId="1" xfId="0" applyNumberFormat="1" applyFont="1" applyFill="1" applyBorder="1" applyAlignment="1">
      <alignment vertical="center" wrapText="1"/>
    </xf>
    <xf numFmtId="0" fontId="2" fillId="5" borderId="3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vertical="center" wrapText="1"/>
    </xf>
    <xf numFmtId="0" fontId="7" fillId="4" borderId="0" xfId="0" applyFont="1" applyFill="1" applyBorder="1" applyAlignment="1">
      <alignment vertical="center" wrapText="1"/>
    </xf>
    <xf numFmtId="0" fontId="6" fillId="4" borderId="0" xfId="0" applyFont="1" applyFill="1" applyBorder="1" applyAlignment="1">
      <alignment vertical="center" wrapText="1"/>
    </xf>
    <xf numFmtId="164" fontId="6" fillId="4" borderId="0" xfId="0" applyNumberFormat="1" applyFont="1" applyFill="1" applyBorder="1" applyAlignment="1">
      <alignment horizontal="right" vertical="center" wrapText="1"/>
    </xf>
    <xf numFmtId="0" fontId="8" fillId="4" borderId="0" xfId="0" applyFont="1" applyFill="1" applyBorder="1" applyAlignment="1">
      <alignment vertical="center" wrapText="1"/>
    </xf>
    <xf numFmtId="164" fontId="1" fillId="0" borderId="1" xfId="0" applyNumberFormat="1" applyFont="1" applyFill="1" applyBorder="1" applyAlignment="1">
      <alignment vertical="center"/>
    </xf>
    <xf numFmtId="0" fontId="6" fillId="4" borderId="1" xfId="0" applyFont="1" applyFill="1" applyBorder="1" applyAlignment="1">
      <alignment horizontal="center" vertical="center" wrapText="1"/>
    </xf>
    <xf numFmtId="44" fontId="2" fillId="0" borderId="0" xfId="0" applyNumberFormat="1" applyFont="1"/>
    <xf numFmtId="0" fontId="2" fillId="0" borderId="1" xfId="0" applyNumberFormat="1" applyFont="1" applyBorder="1" applyAlignment="1">
      <alignment horizontal="center" vertical="center"/>
    </xf>
    <xf numFmtId="44" fontId="2" fillId="5" borderId="1" xfId="0" applyNumberFormat="1" applyFont="1" applyFill="1" applyBorder="1" applyAlignment="1">
      <alignment horizontal="left" vertical="center"/>
    </xf>
    <xf numFmtId="44" fontId="2" fillId="5" borderId="1" xfId="0" applyNumberFormat="1" applyFont="1" applyFill="1" applyBorder="1" applyAlignment="1">
      <alignment horizontal="center" vertical="center"/>
    </xf>
    <xf numFmtId="44" fontId="2" fillId="5" borderId="1" xfId="0" applyNumberFormat="1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165" fontId="6" fillId="4" borderId="1" xfId="0" applyNumberFormat="1" applyFont="1" applyFill="1" applyBorder="1" applyAlignment="1">
      <alignment horizontal="center" vertical="center" wrapText="1"/>
    </xf>
    <xf numFmtId="164" fontId="2" fillId="0" borderId="8" xfId="0" applyNumberFormat="1" applyFont="1" applyFill="1" applyBorder="1" applyAlignment="1">
      <alignment vertical="center" wrapText="1"/>
    </xf>
    <xf numFmtId="164" fontId="2" fillId="0" borderId="11" xfId="0" applyNumberFormat="1" applyFont="1" applyFill="1" applyBorder="1" applyAlignment="1">
      <alignment vertical="center" wrapText="1"/>
    </xf>
    <xf numFmtId="0" fontId="15" fillId="0" borderId="0" xfId="0" applyFont="1" applyFill="1"/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2" fontId="2" fillId="5" borderId="1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/>
    </xf>
    <xf numFmtId="2" fontId="6" fillId="4" borderId="1" xfId="0" applyNumberFormat="1" applyFont="1" applyFill="1" applyBorder="1" applyAlignment="1">
      <alignment horizontal="center" vertical="center" wrapText="1"/>
    </xf>
    <xf numFmtId="2" fontId="4" fillId="0" borderId="4" xfId="0" applyNumberFormat="1" applyFont="1" applyFill="1" applyBorder="1" applyAlignment="1">
      <alignment horizontal="center" vertical="center"/>
    </xf>
    <xf numFmtId="2" fontId="1" fillId="5" borderId="1" xfId="0" applyNumberFormat="1" applyFont="1" applyFill="1" applyBorder="1" applyAlignment="1">
      <alignment horizontal="center" vertical="center"/>
    </xf>
    <xf numFmtId="2" fontId="2" fillId="5" borderId="3" xfId="0" applyNumberFormat="1" applyFont="1" applyFill="1" applyBorder="1" applyAlignment="1">
      <alignment horizontal="center" vertical="center" wrapText="1"/>
    </xf>
    <xf numFmtId="164" fontId="6" fillId="4" borderId="0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/>
    </xf>
    <xf numFmtId="0" fontId="2" fillId="0" borderId="3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vertical="center" wrapText="1"/>
    </xf>
    <xf numFmtId="44" fontId="2" fillId="5" borderId="1" xfId="0" quotePrefix="1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0" fontId="2" fillId="0" borderId="13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horizontal="right" vertical="center" wrapText="1"/>
    </xf>
    <xf numFmtId="0" fontId="2" fillId="0" borderId="5" xfId="0" applyFont="1" applyBorder="1" applyAlignment="1">
      <alignment vertical="center"/>
    </xf>
    <xf numFmtId="0" fontId="7" fillId="4" borderId="5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/>
    </xf>
    <xf numFmtId="164" fontId="2" fillId="0" borderId="5" xfId="0" applyNumberFormat="1" applyFont="1" applyFill="1" applyBorder="1" applyAlignment="1">
      <alignment vertical="center"/>
    </xf>
    <xf numFmtId="44" fontId="2" fillId="3" borderId="1" xfId="0" applyNumberFormat="1" applyFont="1" applyFill="1" applyBorder="1" applyAlignment="1">
      <alignment horizontal="left" vertical="center" wrapText="1"/>
    </xf>
    <xf numFmtId="44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vertical="center" wrapText="1"/>
    </xf>
    <xf numFmtId="44" fontId="9" fillId="4" borderId="1" xfId="0" applyNumberFormat="1" applyFont="1" applyFill="1" applyBorder="1" applyAlignment="1">
      <alignment horizontal="center" vertical="center"/>
    </xf>
    <xf numFmtId="44" fontId="9" fillId="4" borderId="1" xfId="0" applyNumberFormat="1" applyFont="1" applyFill="1" applyBorder="1" applyAlignment="1">
      <alignment horizontal="center" vertical="center" wrapText="1"/>
    </xf>
    <xf numFmtId="44" fontId="14" fillId="4" borderId="1" xfId="0" applyNumberFormat="1" applyFont="1" applyFill="1" applyBorder="1"/>
    <xf numFmtId="44" fontId="9" fillId="4" borderId="1" xfId="0" applyNumberFormat="1" applyFont="1" applyFill="1" applyBorder="1" applyAlignment="1">
      <alignment vertical="center"/>
    </xf>
    <xf numFmtId="0" fontId="2" fillId="0" borderId="15" xfId="0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vertical="center" wrapText="1"/>
    </xf>
    <xf numFmtId="164" fontId="2" fillId="5" borderId="0" xfId="0" applyNumberFormat="1" applyFont="1" applyFill="1" applyBorder="1" applyAlignment="1">
      <alignment horizontal="right" vertical="center" wrapText="1"/>
    </xf>
    <xf numFmtId="164" fontId="2" fillId="0" borderId="0" xfId="0" applyNumberFormat="1" applyFont="1" applyBorder="1"/>
    <xf numFmtId="0" fontId="2" fillId="5" borderId="1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vertical="center" wrapText="1"/>
    </xf>
    <xf numFmtId="2" fontId="2" fillId="3" borderId="5" xfId="0" applyNumberFormat="1" applyFont="1" applyFill="1" applyBorder="1" applyAlignment="1">
      <alignment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/>
    </xf>
    <xf numFmtId="44" fontId="2" fillId="6" borderId="0" xfId="0" applyNumberFormat="1" applyFont="1" applyFill="1"/>
    <xf numFmtId="0" fontId="2" fillId="5" borderId="0" xfId="0" applyFont="1" applyFill="1" applyAlignment="1">
      <alignment vertical="center"/>
    </xf>
    <xf numFmtId="0" fontId="2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164" fontId="6" fillId="5" borderId="1" xfId="0" applyNumberFormat="1" applyFont="1" applyFill="1" applyBorder="1" applyAlignment="1">
      <alignment horizontal="right" vertical="center" wrapText="1"/>
    </xf>
    <xf numFmtId="44" fontId="6" fillId="5" borderId="1" xfId="0" applyNumberFormat="1" applyFont="1" applyFill="1" applyBorder="1" applyAlignment="1">
      <alignment horizontal="right" vertical="center" wrapText="1"/>
    </xf>
    <xf numFmtId="164" fontId="6" fillId="5" borderId="1" xfId="0" applyNumberFormat="1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vertical="center" wrapText="1"/>
    </xf>
    <xf numFmtId="0" fontId="7" fillId="5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left" vertical="center"/>
    </xf>
    <xf numFmtId="0" fontId="6" fillId="5" borderId="0" xfId="0" applyFont="1" applyFill="1" applyBorder="1" applyAlignment="1">
      <alignment horizontal="center" vertical="center" wrapText="1"/>
    </xf>
    <xf numFmtId="164" fontId="6" fillId="5" borderId="0" xfId="0" applyNumberFormat="1" applyFont="1" applyFill="1" applyBorder="1" applyAlignment="1">
      <alignment horizontal="right" vertical="center" wrapText="1"/>
    </xf>
    <xf numFmtId="0" fontId="2" fillId="0" borderId="16" xfId="0" applyFont="1" applyFill="1" applyBorder="1" applyAlignment="1">
      <alignment horizontal="left"/>
    </xf>
    <xf numFmtId="0" fontId="2" fillId="0" borderId="16" xfId="0" applyFont="1" applyFill="1" applyBorder="1" applyAlignment="1">
      <alignment horizontal="center"/>
    </xf>
    <xf numFmtId="0" fontId="2" fillId="5" borderId="14" xfId="0" applyFont="1" applyFill="1" applyBorder="1" applyAlignment="1">
      <alignment horizontal="left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left"/>
    </xf>
    <xf numFmtId="0" fontId="2" fillId="5" borderId="3" xfId="0" applyFont="1" applyFill="1" applyBorder="1" applyAlignment="1">
      <alignment horizontal="center"/>
    </xf>
    <xf numFmtId="164" fontId="2" fillId="5" borderId="11" xfId="0" applyNumberFormat="1" applyFont="1" applyFill="1" applyBorder="1" applyAlignment="1">
      <alignment vertical="center" wrapText="1"/>
    </xf>
    <xf numFmtId="0" fontId="2" fillId="5" borderId="0" xfId="0" applyFont="1" applyFill="1" applyBorder="1"/>
    <xf numFmtId="0" fontId="2" fillId="5" borderId="0" xfId="0" applyFont="1" applyFill="1"/>
    <xf numFmtId="166" fontId="2" fillId="7" borderId="17" xfId="1" applyNumberFormat="1" applyFont="1" applyFill="1" applyBorder="1" applyAlignment="1">
      <alignment horizontal="right" vertical="center"/>
    </xf>
    <xf numFmtId="166" fontId="2" fillId="7" borderId="17" xfId="1" applyNumberFormat="1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vertical="center" wrapText="1"/>
    </xf>
    <xf numFmtId="0" fontId="2" fillId="0" borderId="19" xfId="0" applyFont="1" applyFill="1" applyBorder="1" applyAlignment="1">
      <alignment horizontal="center" vertical="center" wrapText="1"/>
    </xf>
    <xf numFmtId="164" fontId="2" fillId="0" borderId="19" xfId="0" applyNumberFormat="1" applyFont="1" applyFill="1" applyBorder="1" applyAlignment="1">
      <alignment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6" fillId="4" borderId="1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right" vertical="center" wrapText="1"/>
    </xf>
    <xf numFmtId="0" fontId="2" fillId="5" borderId="16" xfId="0" applyFont="1" applyFill="1" applyBorder="1" applyAlignment="1">
      <alignment horizontal="center" vertical="center"/>
    </xf>
    <xf numFmtId="164" fontId="2" fillId="5" borderId="1" xfId="0" applyNumberFormat="1" applyFont="1" applyFill="1" applyBorder="1" applyAlignment="1">
      <alignment horizontal="right" vertical="center"/>
    </xf>
    <xf numFmtId="2" fontId="2" fillId="5" borderId="16" xfId="0" applyNumberFormat="1" applyFont="1" applyFill="1" applyBorder="1" applyAlignment="1">
      <alignment horizontal="center" vertical="center"/>
    </xf>
    <xf numFmtId="0" fontId="2" fillId="5" borderId="1" xfId="0" quotePrefix="1" applyFont="1" applyFill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1" fillId="8" borderId="0" xfId="0" applyFont="1" applyFill="1" applyAlignment="1">
      <alignment horizontal="left" vertical="center"/>
    </xf>
    <xf numFmtId="0" fontId="2" fillId="8" borderId="0" xfId="0" applyFont="1" applyFill="1" applyAlignment="1">
      <alignment vertical="center"/>
    </xf>
    <xf numFmtId="0" fontId="2" fillId="8" borderId="0" xfId="0" applyFont="1" applyFill="1" applyAlignment="1">
      <alignment vertical="center" wrapText="1"/>
    </xf>
    <xf numFmtId="0" fontId="2" fillId="8" borderId="0" xfId="0" applyFont="1" applyFill="1" applyAlignment="1">
      <alignment horizontal="center" vertical="center"/>
    </xf>
    <xf numFmtId="0" fontId="3" fillId="8" borderId="0" xfId="0" applyFont="1" applyFill="1" applyAlignment="1">
      <alignment horizontal="right" vertical="center"/>
    </xf>
    <xf numFmtId="0" fontId="18" fillId="0" borderId="0" xfId="0" applyFont="1"/>
    <xf numFmtId="0" fontId="1" fillId="8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4" fontId="6" fillId="4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right" vertical="center"/>
    </xf>
    <xf numFmtId="16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right" vertical="center" wrapText="1"/>
    </xf>
    <xf numFmtId="44" fontId="2" fillId="0" borderId="1" xfId="0" applyNumberFormat="1" applyFont="1" applyFill="1" applyBorder="1" applyAlignment="1">
      <alignment horizontal="righ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164" fontId="20" fillId="0" borderId="1" xfId="0" applyNumberFormat="1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 wrapText="1"/>
    </xf>
    <xf numFmtId="164" fontId="2" fillId="5" borderId="1" xfId="0" applyNumberFormat="1" applyFont="1" applyFill="1" applyBorder="1" applyAlignment="1">
      <alignment horizontal="center" vertical="center" wrapText="1"/>
    </xf>
    <xf numFmtId="164" fontId="2" fillId="5" borderId="0" xfId="2" applyNumberFormat="1" applyFont="1" applyFill="1" applyBorder="1" applyAlignment="1" applyProtection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2" fillId="0" borderId="1" xfId="0" quotePrefix="1" applyFont="1" applyFill="1" applyBorder="1" applyAlignment="1">
      <alignment horizontal="center" vertical="center" wrapText="1"/>
    </xf>
    <xf numFmtId="0" fontId="18" fillId="0" borderId="1" xfId="0" quotePrefix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quotePrefix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horizontal="center" vertical="center"/>
    </xf>
    <xf numFmtId="14" fontId="18" fillId="0" borderId="1" xfId="0" applyNumberFormat="1" applyFont="1" applyFill="1" applyBorder="1" applyAlignment="1">
      <alignment horizontal="center" vertical="center"/>
    </xf>
    <xf numFmtId="0" fontId="18" fillId="0" borderId="0" xfId="0" applyFont="1" applyFill="1"/>
    <xf numFmtId="0" fontId="18" fillId="0" borderId="1" xfId="0" quotePrefix="1" applyFont="1" applyFill="1" applyBorder="1" applyAlignment="1">
      <alignment horizontal="center" vertical="center" wrapText="1"/>
    </xf>
    <xf numFmtId="164" fontId="18" fillId="0" borderId="1" xfId="0" applyNumberFormat="1" applyFont="1" applyFill="1" applyBorder="1" applyAlignment="1">
      <alignment horizontal="center" vertical="center" wrapText="1"/>
    </xf>
    <xf numFmtId="164" fontId="18" fillId="0" borderId="1" xfId="0" quotePrefix="1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vertical="center" wrapText="1"/>
    </xf>
    <xf numFmtId="49" fontId="2" fillId="5" borderId="1" xfId="0" applyNumberFormat="1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0" fontId="2" fillId="5" borderId="1" xfId="0" quotePrefix="1" applyFont="1" applyFill="1" applyBorder="1" applyAlignment="1">
      <alignment horizontal="center" vertical="center" wrapText="1"/>
    </xf>
    <xf numFmtId="0" fontId="18" fillId="5" borderId="1" xfId="0" quotePrefix="1" applyFont="1" applyFill="1" applyBorder="1" applyAlignment="1">
      <alignment horizontal="center" vertical="center"/>
    </xf>
    <xf numFmtId="14" fontId="2" fillId="5" borderId="1" xfId="0" applyNumberFormat="1" applyFont="1" applyFill="1" applyBorder="1" applyAlignment="1">
      <alignment horizontal="center" vertical="center" wrapText="1"/>
    </xf>
    <xf numFmtId="0" fontId="2" fillId="5" borderId="1" xfId="0" quotePrefix="1" applyFont="1" applyFill="1" applyBorder="1" applyAlignment="1">
      <alignment horizontal="center" vertical="center"/>
    </xf>
    <xf numFmtId="0" fontId="18" fillId="0" borderId="1" xfId="0" quotePrefix="1" applyFont="1" applyBorder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2" fillId="0" borderId="0" xfId="0" applyFont="1" applyBorder="1" applyAlignment="1">
      <alignment horizontal="center" vertical="center" textRotation="180"/>
    </xf>
    <xf numFmtId="0" fontId="6" fillId="4" borderId="5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2" fillId="0" borderId="9" xfId="0" applyFont="1" applyBorder="1" applyAlignment="1">
      <alignment horizontal="center" vertical="center" wrapText="1"/>
    </xf>
    <xf numFmtId="44" fontId="3" fillId="0" borderId="0" xfId="0" applyNumberFormat="1" applyFont="1" applyAlignment="1">
      <alignment horizontal="right"/>
    </xf>
    <xf numFmtId="0" fontId="6" fillId="4" borderId="1" xfId="0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left" vertical="center" wrapText="1"/>
    </xf>
    <xf numFmtId="0" fontId="10" fillId="5" borderId="4" xfId="0" applyFont="1" applyFill="1" applyBorder="1" applyAlignment="1">
      <alignment horizontal="left" vertical="center" wrapText="1"/>
    </xf>
    <xf numFmtId="0" fontId="10" fillId="5" borderId="6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left" vertical="center" wrapText="1"/>
    </xf>
    <xf numFmtId="0" fontId="4" fillId="5" borderId="5" xfId="0" applyFont="1" applyFill="1" applyBorder="1" applyAlignment="1">
      <alignment horizontal="left" vertical="center" wrapText="1"/>
    </xf>
    <xf numFmtId="0" fontId="4" fillId="5" borderId="4" xfId="0" applyFont="1" applyFill="1" applyBorder="1" applyAlignment="1">
      <alignment horizontal="left" vertical="center" wrapText="1"/>
    </xf>
    <xf numFmtId="0" fontId="4" fillId="5" borderId="6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6" fillId="4" borderId="21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19" fillId="4" borderId="21" xfId="0" applyFont="1" applyFill="1" applyBorder="1" applyAlignment="1">
      <alignment horizontal="center" vertical="center" wrapText="1"/>
    </xf>
    <xf numFmtId="0" fontId="19" fillId="4" borderId="0" xfId="0" applyFont="1" applyFill="1" applyBorder="1" applyAlignment="1">
      <alignment horizontal="center" vertical="center" wrapText="1"/>
    </xf>
    <xf numFmtId="0" fontId="1" fillId="8" borderId="16" xfId="0" applyFont="1" applyFill="1" applyBorder="1" applyAlignment="1">
      <alignment horizontal="center" vertical="center" wrapText="1"/>
    </xf>
    <xf numFmtId="0" fontId="1" fillId="8" borderId="20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1" fillId="8" borderId="22" xfId="0" applyFont="1" applyFill="1" applyBorder="1" applyAlignment="1">
      <alignment horizontal="center" vertical="center" wrapText="1"/>
    </xf>
    <xf numFmtId="0" fontId="20" fillId="0" borderId="5" xfId="0" applyNumberFormat="1" applyFont="1" applyFill="1" applyBorder="1" applyAlignment="1">
      <alignment horizontal="center" vertical="center"/>
    </xf>
    <xf numFmtId="0" fontId="20" fillId="0" borderId="4" xfId="0" applyNumberFormat="1" applyFont="1" applyFill="1" applyBorder="1" applyAlignment="1">
      <alignment horizontal="center" vertical="center"/>
    </xf>
    <xf numFmtId="0" fontId="20" fillId="0" borderId="6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20" fillId="5" borderId="5" xfId="0" applyNumberFormat="1" applyFont="1" applyFill="1" applyBorder="1" applyAlignment="1">
      <alignment horizontal="center" vertical="center"/>
    </xf>
    <xf numFmtId="0" fontId="20" fillId="5" borderId="4" xfId="0" applyNumberFormat="1" applyFont="1" applyFill="1" applyBorder="1" applyAlignment="1">
      <alignment horizontal="center" vertical="center"/>
    </xf>
    <xf numFmtId="0" fontId="20" fillId="5" borderId="6" xfId="0" applyNumberFormat="1" applyFont="1" applyFill="1" applyBorder="1" applyAlignment="1">
      <alignment horizontal="center" vertical="center"/>
    </xf>
  </cellXfs>
  <cellStyles count="3">
    <cellStyle name="Excel Built-in Normal" xfId="1"/>
    <cellStyle name="Normalny" xfId="0" builtinId="0"/>
    <cellStyle name="Walutowy" xfId="2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O95"/>
  <sheetViews>
    <sheetView tabSelected="1" view="pageBreakPreview" topLeftCell="F1" zoomScaleNormal="100" zoomScaleSheetLayoutView="100" workbookViewId="0">
      <selection activeCell="H10" sqref="H10"/>
    </sheetView>
  </sheetViews>
  <sheetFormatPr defaultColWidth="9.109375" defaultRowHeight="12.6" x14ac:dyDescent="0.25"/>
  <cols>
    <col min="1" max="1" width="9.109375" style="1" hidden="1" customWidth="1"/>
    <col min="2" max="2" width="3.88671875" style="50" bestFit="1" customWidth="1"/>
    <col min="3" max="3" width="30.5546875" style="50" customWidth="1"/>
    <col min="4" max="4" width="15.5546875" style="85" customWidth="1"/>
    <col min="5" max="5" width="21" style="51" customWidth="1"/>
    <col min="6" max="6" width="21.109375" style="52" customWidth="1"/>
    <col min="7" max="7" width="19.5546875" style="93" customWidth="1"/>
    <col min="8" max="9" width="32.6640625" style="50" customWidth="1"/>
    <col min="10" max="10" width="36.5546875" style="50" customWidth="1"/>
    <col min="11" max="12" width="20" style="133" customWidth="1"/>
    <col min="13" max="13" width="20.44140625" style="133" customWidth="1"/>
    <col min="14" max="14" width="19.109375" style="133" customWidth="1"/>
    <col min="15" max="15" width="26.6640625" style="133" customWidth="1"/>
    <col min="16" max="16384" width="9.109375" style="1"/>
  </cols>
  <sheetData>
    <row r="1" spans="2:15" x14ac:dyDescent="0.25">
      <c r="N1" s="229" t="s">
        <v>22</v>
      </c>
      <c r="O1" s="229"/>
    </row>
    <row r="2" spans="2:15" x14ac:dyDescent="0.25">
      <c r="N2" s="229" t="s">
        <v>23</v>
      </c>
      <c r="O2" s="229"/>
    </row>
    <row r="3" spans="2:15" ht="24" customHeight="1" x14ac:dyDescent="0.25">
      <c r="B3" s="237"/>
      <c r="C3" s="237"/>
      <c r="D3" s="237"/>
      <c r="E3" s="237"/>
      <c r="F3" s="237"/>
      <c r="G3" s="237"/>
      <c r="H3" s="237"/>
      <c r="I3" s="237"/>
      <c r="J3" s="237"/>
      <c r="K3" s="188"/>
      <c r="L3" s="188"/>
    </row>
    <row r="4" spans="2:15" ht="120.75" customHeight="1" x14ac:dyDescent="0.25">
      <c r="B4" s="174" t="s">
        <v>0</v>
      </c>
      <c r="C4" s="174" t="s">
        <v>13</v>
      </c>
      <c r="D4" s="174" t="s">
        <v>1</v>
      </c>
      <c r="E4" s="21" t="s">
        <v>9</v>
      </c>
      <c r="F4" s="189" t="s">
        <v>18</v>
      </c>
      <c r="G4" s="21" t="s">
        <v>19</v>
      </c>
      <c r="H4" s="174" t="s">
        <v>21</v>
      </c>
      <c r="I4" s="174" t="s">
        <v>20</v>
      </c>
      <c r="J4" s="174" t="s">
        <v>6</v>
      </c>
      <c r="K4" s="132" t="s">
        <v>148</v>
      </c>
      <c r="L4" s="132" t="s">
        <v>149</v>
      </c>
      <c r="M4" s="132" t="s">
        <v>150</v>
      </c>
      <c r="N4" s="132" t="s">
        <v>151</v>
      </c>
      <c r="O4" s="90" t="s">
        <v>202</v>
      </c>
    </row>
    <row r="5" spans="2:15" ht="26.1" customHeight="1" x14ac:dyDescent="0.25">
      <c r="B5" s="36" t="s">
        <v>8</v>
      </c>
      <c r="C5" s="234" t="s">
        <v>70</v>
      </c>
      <c r="D5" s="235"/>
      <c r="E5" s="235"/>
      <c r="F5" s="235"/>
      <c r="G5" s="235"/>
      <c r="H5" s="236"/>
      <c r="I5" s="38"/>
      <c r="J5" s="109"/>
      <c r="K5" s="134"/>
      <c r="L5" s="26"/>
      <c r="M5" s="26"/>
      <c r="N5" s="26"/>
      <c r="O5" s="26"/>
    </row>
    <row r="6" spans="2:15" ht="26.1" customHeight="1" x14ac:dyDescent="0.25">
      <c r="B6" s="26">
        <v>1</v>
      </c>
      <c r="C6" s="25" t="s">
        <v>27</v>
      </c>
      <c r="D6" s="86" t="s">
        <v>88</v>
      </c>
      <c r="E6" s="45"/>
      <c r="F6" s="41">
        <f>SUM(G6*3267)</f>
        <v>3598927.1999999997</v>
      </c>
      <c r="G6" s="86">
        <v>1101.5999999999999</v>
      </c>
      <c r="H6" s="37" t="s">
        <v>91</v>
      </c>
      <c r="I6" s="49" t="s">
        <v>83</v>
      </c>
      <c r="J6" s="110"/>
      <c r="K6" s="26" t="s">
        <v>169</v>
      </c>
      <c r="L6" s="26" t="s">
        <v>256</v>
      </c>
      <c r="M6" s="26" t="s">
        <v>257</v>
      </c>
      <c r="N6" s="26"/>
      <c r="O6" s="26" t="s">
        <v>169</v>
      </c>
    </row>
    <row r="7" spans="2:15" ht="37.799999999999997" x14ac:dyDescent="0.25">
      <c r="B7" s="26">
        <v>2</v>
      </c>
      <c r="C7" s="25" t="s">
        <v>28</v>
      </c>
      <c r="D7" s="42" t="s">
        <v>90</v>
      </c>
      <c r="E7" s="45"/>
      <c r="F7" s="41">
        <f>SUM(G7*3267*0.4)</f>
        <v>20908.800000000003</v>
      </c>
      <c r="G7" s="86">
        <v>16</v>
      </c>
      <c r="H7" s="37" t="s">
        <v>82</v>
      </c>
      <c r="I7" s="49" t="s">
        <v>84</v>
      </c>
      <c r="J7" s="110"/>
      <c r="K7" s="26" t="s">
        <v>169</v>
      </c>
      <c r="L7" s="26"/>
      <c r="M7" s="26" t="s">
        <v>257</v>
      </c>
      <c r="N7" s="26"/>
      <c r="O7" s="26" t="s">
        <v>169</v>
      </c>
    </row>
    <row r="8" spans="2:15" ht="25.2" x14ac:dyDescent="0.25">
      <c r="B8" s="26">
        <v>3</v>
      </c>
      <c r="C8" s="25" t="s">
        <v>29</v>
      </c>
      <c r="D8" s="86" t="s">
        <v>88</v>
      </c>
      <c r="E8" s="45"/>
      <c r="F8" s="41">
        <f t="shared" ref="F8" si="0">SUM(G8*3267)</f>
        <v>784080</v>
      </c>
      <c r="G8" s="86">
        <v>240</v>
      </c>
      <c r="H8" s="37" t="s">
        <v>91</v>
      </c>
      <c r="I8" s="49" t="s">
        <v>84</v>
      </c>
      <c r="J8" s="110"/>
      <c r="K8" s="26" t="s">
        <v>169</v>
      </c>
      <c r="L8" s="26"/>
      <c r="M8" s="26" t="s">
        <v>257</v>
      </c>
      <c r="N8" s="26"/>
      <c r="O8" s="26" t="s">
        <v>169</v>
      </c>
    </row>
    <row r="9" spans="2:15" ht="37.799999999999997" x14ac:dyDescent="0.25">
      <c r="B9" s="26">
        <v>4</v>
      </c>
      <c r="C9" s="25" t="s">
        <v>30</v>
      </c>
      <c r="D9" s="42" t="s">
        <v>89</v>
      </c>
      <c r="E9" s="45">
        <v>433551.95</v>
      </c>
      <c r="F9" s="41"/>
      <c r="G9" s="86">
        <v>65</v>
      </c>
      <c r="H9" s="37" t="s">
        <v>91</v>
      </c>
      <c r="I9" s="49" t="s">
        <v>84</v>
      </c>
      <c r="J9" s="110"/>
      <c r="K9" s="26" t="s">
        <v>169</v>
      </c>
      <c r="L9" s="26"/>
      <c r="M9" s="26" t="s">
        <v>257</v>
      </c>
      <c r="N9" s="26"/>
      <c r="O9" s="26" t="s">
        <v>169</v>
      </c>
    </row>
    <row r="10" spans="2:15" ht="26.1" customHeight="1" x14ac:dyDescent="0.25">
      <c r="B10" s="26">
        <v>5</v>
      </c>
      <c r="C10" s="25" t="s">
        <v>31</v>
      </c>
      <c r="D10" s="86">
        <v>1930</v>
      </c>
      <c r="E10" s="45"/>
      <c r="F10" s="41">
        <f>SUM(G10*3267*0.6)</f>
        <v>117612</v>
      </c>
      <c r="G10" s="86">
        <v>60</v>
      </c>
      <c r="H10" s="37" t="s">
        <v>82</v>
      </c>
      <c r="I10" s="49" t="s">
        <v>85</v>
      </c>
      <c r="J10" s="110"/>
      <c r="K10" s="26" t="s">
        <v>169</v>
      </c>
      <c r="L10" s="26"/>
      <c r="M10" s="26" t="s">
        <v>257</v>
      </c>
      <c r="N10" s="26"/>
      <c r="O10" s="26" t="s">
        <v>169</v>
      </c>
    </row>
    <row r="11" spans="2:15" ht="26.1" customHeight="1" x14ac:dyDescent="0.25">
      <c r="B11" s="26">
        <v>6</v>
      </c>
      <c r="C11" s="25" t="s">
        <v>152</v>
      </c>
      <c r="D11" s="86">
        <v>2010</v>
      </c>
      <c r="E11" s="45">
        <v>2138804.4300000002</v>
      </c>
      <c r="F11" s="41"/>
      <c r="G11" s="86">
        <v>377.74</v>
      </c>
      <c r="H11" s="37" t="s">
        <v>91</v>
      </c>
      <c r="I11" s="49" t="s">
        <v>84</v>
      </c>
      <c r="J11" s="110"/>
      <c r="K11" s="26" t="s">
        <v>169</v>
      </c>
      <c r="L11" s="26"/>
      <c r="M11" s="26" t="s">
        <v>257</v>
      </c>
      <c r="N11" s="26"/>
      <c r="O11" s="26" t="s">
        <v>169</v>
      </c>
    </row>
    <row r="12" spans="2:15" ht="26.1" customHeight="1" x14ac:dyDescent="0.25">
      <c r="B12" s="26">
        <v>7</v>
      </c>
      <c r="C12" s="25" t="s">
        <v>32</v>
      </c>
      <c r="D12" s="86">
        <v>1930</v>
      </c>
      <c r="E12" s="45"/>
      <c r="F12" s="41">
        <f>SUM(G12*3267*0.4)</f>
        <v>39204</v>
      </c>
      <c r="G12" s="86">
        <v>30</v>
      </c>
      <c r="H12" s="37" t="s">
        <v>82</v>
      </c>
      <c r="I12" s="49" t="s">
        <v>86</v>
      </c>
      <c r="J12" s="110"/>
      <c r="K12" s="26" t="s">
        <v>169</v>
      </c>
      <c r="L12" s="26"/>
      <c r="M12" s="26" t="s">
        <v>257</v>
      </c>
      <c r="N12" s="26"/>
      <c r="O12" s="26" t="s">
        <v>169</v>
      </c>
    </row>
    <row r="13" spans="2:15" ht="26.1" customHeight="1" x14ac:dyDescent="0.25">
      <c r="B13" s="26">
        <v>8</v>
      </c>
      <c r="C13" s="25" t="s">
        <v>71</v>
      </c>
      <c r="D13" s="86">
        <v>1930</v>
      </c>
      <c r="E13" s="45"/>
      <c r="F13" s="41">
        <f>SUM(G13*3267*0.8)</f>
        <v>91476</v>
      </c>
      <c r="G13" s="86">
        <v>35</v>
      </c>
      <c r="H13" s="37" t="s">
        <v>82</v>
      </c>
      <c r="I13" s="49" t="s">
        <v>87</v>
      </c>
      <c r="J13" s="110"/>
      <c r="K13" s="26" t="s">
        <v>169</v>
      </c>
      <c r="L13" s="26"/>
      <c r="M13" s="26" t="s">
        <v>257</v>
      </c>
      <c r="N13" s="26"/>
      <c r="O13" s="26" t="s">
        <v>169</v>
      </c>
    </row>
    <row r="14" spans="2:15" ht="26.1" customHeight="1" x14ac:dyDescent="0.25">
      <c r="B14" s="26">
        <v>9</v>
      </c>
      <c r="C14" s="25" t="s">
        <v>153</v>
      </c>
      <c r="D14" s="86">
        <v>1930</v>
      </c>
      <c r="E14" s="45">
        <v>2820</v>
      </c>
      <c r="F14" s="41"/>
      <c r="G14" s="86">
        <v>21</v>
      </c>
      <c r="H14" s="37" t="s">
        <v>82</v>
      </c>
      <c r="I14" s="49" t="s">
        <v>85</v>
      </c>
      <c r="J14" s="110"/>
      <c r="K14" s="26" t="s">
        <v>169</v>
      </c>
      <c r="L14" s="26"/>
      <c r="M14" s="26" t="s">
        <v>257</v>
      </c>
      <c r="N14" s="26"/>
      <c r="O14" s="138" t="s">
        <v>258</v>
      </c>
    </row>
    <row r="15" spans="2:15" ht="26.1" customHeight="1" x14ac:dyDescent="0.25">
      <c r="B15" s="26">
        <v>10</v>
      </c>
      <c r="C15" s="25" t="s">
        <v>34</v>
      </c>
      <c r="D15" s="86" t="s">
        <v>88</v>
      </c>
      <c r="E15" s="45"/>
      <c r="F15" s="41">
        <f>SUM(G15*3267*0.8)</f>
        <v>131464.07999999999</v>
      </c>
      <c r="G15" s="86">
        <v>50.3</v>
      </c>
      <c r="H15" s="37" t="s">
        <v>82</v>
      </c>
      <c r="I15" s="49" t="s">
        <v>87</v>
      </c>
      <c r="J15" s="110"/>
      <c r="K15" s="26" t="s">
        <v>169</v>
      </c>
      <c r="L15" s="26"/>
      <c r="M15" s="26" t="s">
        <v>257</v>
      </c>
      <c r="N15" s="26"/>
      <c r="O15" s="26" t="s">
        <v>169</v>
      </c>
    </row>
    <row r="16" spans="2:15" ht="26.1" customHeight="1" x14ac:dyDescent="0.25">
      <c r="B16" s="26">
        <v>11</v>
      </c>
      <c r="C16" s="25" t="s">
        <v>33</v>
      </c>
      <c r="D16" s="86" t="s">
        <v>88</v>
      </c>
      <c r="E16" s="45"/>
      <c r="F16" s="41">
        <f>SUM(G16*3267*0.8)</f>
        <v>125975.52000000002</v>
      </c>
      <c r="G16" s="86">
        <v>48.2</v>
      </c>
      <c r="H16" s="37" t="s">
        <v>82</v>
      </c>
      <c r="I16" s="49" t="s">
        <v>87</v>
      </c>
      <c r="J16" s="110"/>
      <c r="K16" s="26" t="s">
        <v>169</v>
      </c>
      <c r="L16" s="26"/>
      <c r="M16" s="26" t="s">
        <v>257</v>
      </c>
      <c r="N16" s="26"/>
      <c r="O16" s="26" t="s">
        <v>169</v>
      </c>
    </row>
    <row r="17" spans="2:15" ht="26.1" customHeight="1" x14ac:dyDescent="0.25">
      <c r="B17" s="26">
        <v>12</v>
      </c>
      <c r="C17" s="25" t="s">
        <v>103</v>
      </c>
      <c r="D17" s="86">
        <v>2012</v>
      </c>
      <c r="E17" s="45">
        <v>97589.43</v>
      </c>
      <c r="F17" s="41"/>
      <c r="G17" s="86"/>
      <c r="H17" s="37"/>
      <c r="I17" s="37"/>
      <c r="J17" s="110" t="s">
        <v>104</v>
      </c>
      <c r="K17" s="26" t="s">
        <v>169</v>
      </c>
      <c r="L17" s="26"/>
      <c r="M17" s="26" t="s">
        <v>257</v>
      </c>
      <c r="N17" s="26"/>
      <c r="O17" s="26" t="s">
        <v>169</v>
      </c>
    </row>
    <row r="18" spans="2:15" ht="26.1" customHeight="1" x14ac:dyDescent="0.25">
      <c r="B18" s="26">
        <v>13</v>
      </c>
      <c r="C18" s="25" t="s">
        <v>154</v>
      </c>
      <c r="D18" s="86">
        <v>2000</v>
      </c>
      <c r="E18" s="45">
        <v>83496.66</v>
      </c>
      <c r="F18" s="41"/>
      <c r="G18" s="86">
        <v>85</v>
      </c>
      <c r="H18" s="37" t="s">
        <v>155</v>
      </c>
      <c r="I18" s="49" t="s">
        <v>156</v>
      </c>
      <c r="J18" s="110" t="s">
        <v>157</v>
      </c>
      <c r="K18" s="26" t="s">
        <v>169</v>
      </c>
      <c r="L18" s="26"/>
      <c r="M18" s="26" t="s">
        <v>257</v>
      </c>
      <c r="N18" s="26"/>
      <c r="O18" s="26" t="s">
        <v>169</v>
      </c>
    </row>
    <row r="19" spans="2:15" ht="26.1" customHeight="1" x14ac:dyDescent="0.25">
      <c r="B19" s="26">
        <v>14</v>
      </c>
      <c r="C19" s="25" t="s">
        <v>158</v>
      </c>
      <c r="D19" s="86">
        <v>1996</v>
      </c>
      <c r="E19" s="45">
        <v>546260.96</v>
      </c>
      <c r="F19" s="41"/>
      <c r="G19" s="86"/>
      <c r="H19" s="37"/>
      <c r="I19" s="49"/>
      <c r="J19" s="110" t="s">
        <v>159</v>
      </c>
      <c r="K19" s="26" t="s">
        <v>169</v>
      </c>
      <c r="L19" s="26"/>
      <c r="M19" s="26" t="s">
        <v>257</v>
      </c>
      <c r="N19" s="26"/>
      <c r="O19" s="26" t="s">
        <v>169</v>
      </c>
    </row>
    <row r="20" spans="2:15" ht="26.1" customHeight="1" x14ac:dyDescent="0.25">
      <c r="B20" s="26">
        <v>15</v>
      </c>
      <c r="C20" s="25" t="s">
        <v>241</v>
      </c>
      <c r="D20" s="86"/>
      <c r="E20" s="45">
        <v>206926.4</v>
      </c>
      <c r="F20" s="41"/>
      <c r="G20" s="86"/>
      <c r="H20" s="37"/>
      <c r="I20" s="49"/>
      <c r="J20" s="110" t="s">
        <v>126</v>
      </c>
      <c r="K20" s="26" t="s">
        <v>169</v>
      </c>
      <c r="L20" s="26"/>
      <c r="M20" s="26" t="s">
        <v>257</v>
      </c>
      <c r="N20" s="26"/>
      <c r="O20" s="26" t="s">
        <v>169</v>
      </c>
    </row>
    <row r="21" spans="2:15" ht="39.75" customHeight="1" x14ac:dyDescent="0.25">
      <c r="B21" s="26">
        <v>16</v>
      </c>
      <c r="C21" s="25" t="s">
        <v>160</v>
      </c>
      <c r="D21" s="86">
        <v>2001</v>
      </c>
      <c r="E21" s="45">
        <v>2460</v>
      </c>
      <c r="F21" s="41"/>
      <c r="G21" s="86"/>
      <c r="H21" s="37"/>
      <c r="I21" s="49"/>
      <c r="J21" s="110" t="s">
        <v>161</v>
      </c>
      <c r="K21" s="26" t="s">
        <v>169</v>
      </c>
      <c r="L21" s="26"/>
      <c r="M21" s="26" t="s">
        <v>257</v>
      </c>
      <c r="N21" s="26"/>
      <c r="O21" s="26" t="s">
        <v>169</v>
      </c>
    </row>
    <row r="22" spans="2:15" ht="39.75" customHeight="1" x14ac:dyDescent="0.25">
      <c r="B22" s="26">
        <v>17</v>
      </c>
      <c r="C22" s="25" t="s">
        <v>127</v>
      </c>
      <c r="D22" s="86"/>
      <c r="E22" s="45">
        <v>186666.93</v>
      </c>
      <c r="F22" s="41"/>
      <c r="G22" s="86"/>
      <c r="H22" s="37"/>
      <c r="I22" s="49"/>
      <c r="J22" s="110" t="s">
        <v>126</v>
      </c>
      <c r="K22" s="26" t="s">
        <v>169</v>
      </c>
      <c r="L22" s="26"/>
      <c r="M22" s="26" t="s">
        <v>257</v>
      </c>
      <c r="N22" s="26"/>
      <c r="O22" s="26" t="s">
        <v>169</v>
      </c>
    </row>
    <row r="23" spans="2:15" ht="17.25" customHeight="1" x14ac:dyDescent="0.25">
      <c r="B23" s="231" t="s">
        <v>7</v>
      </c>
      <c r="C23" s="232"/>
      <c r="D23" s="233"/>
      <c r="E23" s="19"/>
      <c r="F23" s="39">
        <f>SUM(E6:F22)</f>
        <v>8608224.3599999994</v>
      </c>
      <c r="G23" s="21"/>
      <c r="H23" s="20"/>
      <c r="I23" s="20"/>
      <c r="J23" s="111"/>
      <c r="K23" s="135"/>
      <c r="L23" s="135"/>
      <c r="M23" s="135"/>
      <c r="N23" s="135"/>
      <c r="O23" s="135"/>
    </row>
    <row r="24" spans="2:15" ht="17.25" customHeight="1" x14ac:dyDescent="0.25">
      <c r="B24" s="143"/>
      <c r="C24" s="171" t="s">
        <v>203</v>
      </c>
      <c r="D24" s="143"/>
      <c r="E24" s="144"/>
      <c r="F24" s="145"/>
      <c r="G24" s="146"/>
      <c r="H24" s="147"/>
      <c r="I24" s="147"/>
      <c r="J24" s="148"/>
      <c r="K24" s="142"/>
      <c r="L24" s="142"/>
      <c r="M24" s="142"/>
      <c r="N24" s="142"/>
      <c r="O24" s="142"/>
    </row>
    <row r="25" spans="2:15" ht="26.25" customHeight="1" x14ac:dyDescent="0.25">
      <c r="B25" s="26">
        <v>1</v>
      </c>
      <c r="C25" s="149" t="s">
        <v>204</v>
      </c>
      <c r="D25" s="86">
        <v>1991</v>
      </c>
      <c r="E25" s="45">
        <v>524400</v>
      </c>
      <c r="F25" s="145"/>
      <c r="G25" s="86">
        <v>278</v>
      </c>
      <c r="H25" s="147"/>
      <c r="I25" s="119" t="s">
        <v>205</v>
      </c>
      <c r="J25" s="148"/>
      <c r="K25" s="142" t="s">
        <v>169</v>
      </c>
      <c r="L25" s="142"/>
      <c r="M25" s="142" t="s">
        <v>257</v>
      </c>
      <c r="N25" s="142"/>
      <c r="O25" s="142" t="s">
        <v>169</v>
      </c>
    </row>
    <row r="26" spans="2:15" ht="17.25" customHeight="1" x14ac:dyDescent="0.25">
      <c r="B26" s="174"/>
      <c r="C26" s="174"/>
      <c r="D26" s="174"/>
      <c r="E26" s="19">
        <f>SUM(E25)</f>
        <v>524400</v>
      </c>
      <c r="F26" s="39"/>
      <c r="G26" s="21"/>
      <c r="H26" s="20"/>
      <c r="I26" s="20"/>
      <c r="J26" s="18"/>
      <c r="K26" s="135"/>
      <c r="L26" s="135"/>
      <c r="M26" s="135"/>
      <c r="N26" s="135"/>
      <c r="O26" s="135"/>
    </row>
    <row r="27" spans="2:15" ht="17.25" customHeight="1" x14ac:dyDescent="0.25">
      <c r="B27" s="143"/>
      <c r="C27" s="171" t="s">
        <v>206</v>
      </c>
      <c r="D27" s="143"/>
      <c r="E27" s="144"/>
      <c r="F27" s="145"/>
      <c r="G27" s="146"/>
      <c r="H27" s="147"/>
      <c r="I27" s="147"/>
      <c r="J27" s="148"/>
      <c r="K27" s="142"/>
      <c r="L27" s="142"/>
      <c r="M27" s="142"/>
      <c r="N27" s="142"/>
      <c r="O27" s="142"/>
    </row>
    <row r="28" spans="2:15" s="141" customFormat="1" ht="23.25" customHeight="1" x14ac:dyDescent="0.25">
      <c r="B28" s="26">
        <v>1</v>
      </c>
      <c r="C28" s="149" t="s">
        <v>204</v>
      </c>
      <c r="D28" s="86">
        <v>1987</v>
      </c>
      <c r="E28" s="45">
        <v>407800</v>
      </c>
      <c r="F28" s="145"/>
      <c r="G28" s="86">
        <v>456.2</v>
      </c>
      <c r="H28" s="147"/>
      <c r="I28" s="119" t="s">
        <v>205</v>
      </c>
      <c r="J28" s="148"/>
      <c r="K28" s="142" t="s">
        <v>169</v>
      </c>
      <c r="L28" s="142"/>
      <c r="M28" s="142" t="s">
        <v>257</v>
      </c>
      <c r="N28" s="142"/>
      <c r="O28" s="142" t="s">
        <v>169</v>
      </c>
    </row>
    <row r="29" spans="2:15" s="141" customFormat="1" ht="17.25" customHeight="1" x14ac:dyDescent="0.25">
      <c r="B29" s="174"/>
      <c r="C29" s="174"/>
      <c r="D29" s="174"/>
      <c r="E29" s="19">
        <f>SUM(E28)</f>
        <v>407800</v>
      </c>
      <c r="F29" s="39"/>
      <c r="G29" s="21"/>
      <c r="H29" s="20"/>
      <c r="I29" s="20"/>
      <c r="J29" s="18"/>
      <c r="K29" s="135"/>
      <c r="L29" s="135"/>
      <c r="M29" s="135"/>
      <c r="N29" s="135"/>
      <c r="O29" s="135"/>
    </row>
    <row r="30" spans="2:15" ht="17.25" customHeight="1" x14ac:dyDescent="0.25">
      <c r="B30" s="36" t="s">
        <v>35</v>
      </c>
      <c r="C30" s="171" t="s">
        <v>36</v>
      </c>
      <c r="D30" s="87"/>
      <c r="E30" s="172"/>
      <c r="F30" s="53"/>
      <c r="G30" s="87"/>
      <c r="H30" s="173"/>
      <c r="I30" s="173"/>
      <c r="J30" s="109"/>
      <c r="K30" s="26"/>
      <c r="L30" s="26"/>
      <c r="M30" s="26"/>
      <c r="N30" s="136"/>
      <c r="O30" s="26"/>
    </row>
    <row r="31" spans="2:15" ht="163.80000000000001" x14ac:dyDescent="0.25">
      <c r="B31" s="42">
        <v>1</v>
      </c>
      <c r="C31" s="117" t="s">
        <v>94</v>
      </c>
      <c r="D31" s="13" t="s">
        <v>207</v>
      </c>
      <c r="E31" s="45">
        <v>3408648.61</v>
      </c>
      <c r="F31" s="41"/>
      <c r="G31" s="118">
        <v>1750</v>
      </c>
      <c r="H31" s="117" t="s">
        <v>92</v>
      </c>
      <c r="I31" s="119" t="s">
        <v>93</v>
      </c>
      <c r="J31" s="112" t="s">
        <v>164</v>
      </c>
      <c r="K31" s="26" t="s">
        <v>165</v>
      </c>
      <c r="L31" s="26" t="s">
        <v>166</v>
      </c>
      <c r="M31" s="26" t="s">
        <v>167</v>
      </c>
      <c r="N31" s="13" t="s">
        <v>93</v>
      </c>
      <c r="O31" s="26" t="s">
        <v>165</v>
      </c>
    </row>
    <row r="32" spans="2:15" ht="24" customHeight="1" x14ac:dyDescent="0.25">
      <c r="B32" s="42">
        <v>2</v>
      </c>
      <c r="C32" s="117" t="s">
        <v>37</v>
      </c>
      <c r="D32" s="13">
        <v>1998</v>
      </c>
      <c r="E32" s="45">
        <v>14596.72</v>
      </c>
      <c r="F32" s="41"/>
      <c r="G32" s="118">
        <v>21</v>
      </c>
      <c r="H32" s="120"/>
      <c r="I32" s="119" t="s">
        <v>168</v>
      </c>
      <c r="J32" s="112" t="s">
        <v>164</v>
      </c>
      <c r="K32" s="26" t="s">
        <v>165</v>
      </c>
      <c r="L32" s="26" t="s">
        <v>165</v>
      </c>
      <c r="M32" s="26" t="s">
        <v>167</v>
      </c>
      <c r="N32" s="13" t="s">
        <v>168</v>
      </c>
      <c r="O32" s="26" t="s">
        <v>169</v>
      </c>
    </row>
    <row r="33" spans="2:15" x14ac:dyDescent="0.25">
      <c r="B33" s="18"/>
      <c r="C33" s="34"/>
      <c r="D33" s="170"/>
      <c r="E33" s="19">
        <f>SUM(E31:E32)</f>
        <v>3423245.33</v>
      </c>
      <c r="F33" s="39"/>
      <c r="G33" s="94"/>
      <c r="H33" s="20"/>
      <c r="I33" s="20"/>
      <c r="J33" s="111"/>
      <c r="K33" s="135"/>
      <c r="L33" s="135"/>
      <c r="M33" s="135"/>
      <c r="N33" s="135"/>
      <c r="O33" s="135"/>
    </row>
    <row r="34" spans="2:15" ht="21.75" customHeight="1" x14ac:dyDescent="0.25">
      <c r="B34" s="36" t="s">
        <v>38</v>
      </c>
      <c r="C34" s="171" t="s">
        <v>39</v>
      </c>
      <c r="D34" s="87"/>
      <c r="E34" s="54"/>
      <c r="F34" s="53"/>
      <c r="G34" s="95"/>
      <c r="H34" s="173"/>
      <c r="I34" s="173"/>
      <c r="J34" s="109"/>
      <c r="K34" s="26"/>
      <c r="L34" s="26"/>
      <c r="M34" s="26"/>
      <c r="N34" s="26"/>
      <c r="O34" s="26"/>
    </row>
    <row r="35" spans="2:15" ht="50.4" x14ac:dyDescent="0.25">
      <c r="B35" s="42">
        <v>1</v>
      </c>
      <c r="C35" s="44" t="s">
        <v>40</v>
      </c>
      <c r="D35" s="31">
        <v>2000.2003999999999</v>
      </c>
      <c r="E35" s="47"/>
      <c r="F35" s="41">
        <f>SUM(G35*3267)</f>
        <v>3822390</v>
      </c>
      <c r="G35" s="92">
        <v>1170</v>
      </c>
      <c r="H35" s="44" t="s">
        <v>190</v>
      </c>
      <c r="I35" s="44" t="s">
        <v>80</v>
      </c>
      <c r="J35" s="46"/>
      <c r="K35" s="26" t="s">
        <v>165</v>
      </c>
      <c r="L35" s="26" t="s">
        <v>167</v>
      </c>
      <c r="M35" s="137" t="s">
        <v>167</v>
      </c>
      <c r="N35" s="138" t="s">
        <v>191</v>
      </c>
      <c r="O35" s="26" t="s">
        <v>165</v>
      </c>
    </row>
    <row r="36" spans="2:15" x14ac:dyDescent="0.25">
      <c r="B36" s="18"/>
      <c r="C36" s="34"/>
      <c r="D36" s="170"/>
      <c r="E36" s="19"/>
      <c r="F36" s="39">
        <f>SUM(F35)</f>
        <v>3822390</v>
      </c>
      <c r="G36" s="94"/>
      <c r="H36" s="20"/>
      <c r="I36" s="20"/>
      <c r="J36" s="111"/>
      <c r="K36" s="135"/>
      <c r="L36" s="135"/>
      <c r="M36" s="135"/>
      <c r="N36" s="135"/>
      <c r="O36" s="135"/>
    </row>
    <row r="37" spans="2:15" ht="20.25" customHeight="1" x14ac:dyDescent="0.25">
      <c r="B37" s="30" t="s">
        <v>41</v>
      </c>
      <c r="C37" s="30" t="s">
        <v>42</v>
      </c>
      <c r="D37" s="88"/>
      <c r="E37" s="28"/>
      <c r="F37" s="40"/>
      <c r="G37" s="96"/>
      <c r="H37" s="29"/>
      <c r="I37" s="29"/>
      <c r="J37" s="109"/>
      <c r="K37" s="26"/>
      <c r="L37" s="26"/>
      <c r="M37" s="26"/>
      <c r="N37" s="26"/>
      <c r="O37" s="26"/>
    </row>
    <row r="38" spans="2:15" ht="36.75" customHeight="1" x14ac:dyDescent="0.25">
      <c r="B38" s="176">
        <v>1</v>
      </c>
      <c r="C38" s="61" t="s">
        <v>266</v>
      </c>
      <c r="D38" s="176">
        <v>2013</v>
      </c>
      <c r="E38" s="177">
        <v>2250191.0099999998</v>
      </c>
      <c r="F38" s="40"/>
      <c r="G38" s="178">
        <v>450</v>
      </c>
      <c r="H38" s="61" t="s">
        <v>91</v>
      </c>
      <c r="I38" s="61" t="s">
        <v>267</v>
      </c>
      <c r="J38" s="175"/>
      <c r="K38" s="26" t="s">
        <v>169</v>
      </c>
      <c r="L38" s="26"/>
      <c r="M38" s="26" t="s">
        <v>257</v>
      </c>
      <c r="N38" s="26"/>
      <c r="O38" s="26" t="s">
        <v>169</v>
      </c>
    </row>
    <row r="39" spans="2:15" ht="100.8" x14ac:dyDescent="0.25">
      <c r="B39" s="60">
        <v>2</v>
      </c>
      <c r="C39" s="61" t="s">
        <v>43</v>
      </c>
      <c r="D39" s="89">
        <v>1956</v>
      </c>
      <c r="E39" s="45"/>
      <c r="F39" s="41">
        <f>SUM(G39*3267)</f>
        <v>3070980</v>
      </c>
      <c r="G39" s="97">
        <v>940</v>
      </c>
      <c r="H39" s="61" t="s">
        <v>79</v>
      </c>
      <c r="I39" s="61" t="s">
        <v>81</v>
      </c>
      <c r="J39" s="154" t="s">
        <v>192</v>
      </c>
      <c r="K39" s="26" t="s">
        <v>165</v>
      </c>
      <c r="L39" s="138" t="s">
        <v>193</v>
      </c>
      <c r="M39" s="26" t="s">
        <v>167</v>
      </c>
      <c r="N39" s="138" t="s">
        <v>194</v>
      </c>
      <c r="O39" s="26" t="s">
        <v>165</v>
      </c>
    </row>
    <row r="40" spans="2:15" s="17" customFormat="1" x14ac:dyDescent="0.25">
      <c r="B40" s="62"/>
      <c r="C40" s="63"/>
      <c r="D40" s="90"/>
      <c r="E40" s="64"/>
      <c r="F40" s="64">
        <f>SUM(E38:F39)</f>
        <v>5321171.01</v>
      </c>
      <c r="G40" s="98"/>
      <c r="H40" s="65"/>
      <c r="I40" s="65"/>
      <c r="J40" s="62"/>
      <c r="K40" s="135"/>
      <c r="L40" s="135"/>
      <c r="M40" s="135"/>
      <c r="N40" s="135"/>
      <c r="O40" s="135"/>
    </row>
    <row r="41" spans="2:15" x14ac:dyDescent="0.25">
      <c r="B41" s="55" t="s">
        <v>44</v>
      </c>
      <c r="C41" s="55" t="s">
        <v>45</v>
      </c>
      <c r="D41" s="91"/>
      <c r="E41" s="56"/>
      <c r="F41" s="45"/>
      <c r="G41" s="91"/>
      <c r="H41" s="55"/>
      <c r="I41" s="55"/>
      <c r="J41" s="109"/>
      <c r="K41" s="26"/>
      <c r="L41" s="26"/>
      <c r="M41" s="26"/>
      <c r="N41" s="26"/>
      <c r="O41" s="26"/>
    </row>
    <row r="42" spans="2:15" ht="37.799999999999997" x14ac:dyDescent="0.25">
      <c r="B42" s="27">
        <v>1</v>
      </c>
      <c r="C42" s="44" t="s">
        <v>46</v>
      </c>
      <c r="D42" s="129">
        <v>1995</v>
      </c>
      <c r="E42" s="45"/>
      <c r="F42" s="41">
        <f>SUM(G42*3267*0.4)</f>
        <v>226860.47999999998</v>
      </c>
      <c r="G42" s="92">
        <v>173.6</v>
      </c>
      <c r="H42" s="37" t="s">
        <v>82</v>
      </c>
      <c r="I42" s="130" t="s">
        <v>101</v>
      </c>
      <c r="J42" s="131"/>
      <c r="K42" s="26" t="s">
        <v>165</v>
      </c>
      <c r="L42" s="26"/>
      <c r="M42" s="26" t="s">
        <v>257</v>
      </c>
      <c r="N42" s="26"/>
      <c r="O42" s="138" t="s">
        <v>268</v>
      </c>
    </row>
    <row r="43" spans="2:15" ht="19.5" customHeight="1" x14ac:dyDescent="0.25">
      <c r="B43" s="27">
        <v>2</v>
      </c>
      <c r="C43" s="44" t="s">
        <v>67</v>
      </c>
      <c r="D43" s="129">
        <v>2004</v>
      </c>
      <c r="E43" s="45">
        <v>533213.48</v>
      </c>
      <c r="F43" s="48"/>
      <c r="G43" s="92"/>
      <c r="H43" s="37"/>
      <c r="I43" s="130" t="s">
        <v>195</v>
      </c>
      <c r="J43" s="131"/>
      <c r="K43" s="26"/>
      <c r="L43" s="26"/>
      <c r="M43" s="26"/>
      <c r="N43" s="26"/>
      <c r="O43" s="26"/>
    </row>
    <row r="44" spans="2:15" ht="31.5" customHeight="1" x14ac:dyDescent="0.25">
      <c r="B44" s="27">
        <v>3</v>
      </c>
      <c r="C44" s="44" t="s">
        <v>47</v>
      </c>
      <c r="D44" s="129"/>
      <c r="E44" s="45">
        <v>4590</v>
      </c>
      <c r="F44" s="48"/>
      <c r="G44" s="92"/>
      <c r="H44" s="37"/>
      <c r="I44" s="130"/>
      <c r="J44" s="131"/>
      <c r="K44" s="26"/>
      <c r="L44" s="26"/>
      <c r="M44" s="26"/>
      <c r="N44" s="26"/>
      <c r="O44" s="26"/>
    </row>
    <row r="45" spans="2:15" ht="19.5" customHeight="1" x14ac:dyDescent="0.25">
      <c r="B45" s="27">
        <v>4</v>
      </c>
      <c r="C45" s="44" t="s">
        <v>62</v>
      </c>
      <c r="D45" s="129"/>
      <c r="E45" s="45">
        <v>39400</v>
      </c>
      <c r="F45" s="48"/>
      <c r="G45" s="92"/>
      <c r="H45" s="37"/>
      <c r="I45" s="130"/>
      <c r="J45" s="131"/>
      <c r="K45" s="26"/>
      <c r="L45" s="26"/>
      <c r="M45" s="26"/>
      <c r="N45" s="26"/>
      <c r="O45" s="26"/>
    </row>
    <row r="46" spans="2:15" ht="37.799999999999997" x14ac:dyDescent="0.25">
      <c r="B46" s="27">
        <v>5</v>
      </c>
      <c r="C46" s="44" t="s">
        <v>48</v>
      </c>
      <c r="D46" s="129">
        <v>1974</v>
      </c>
      <c r="E46" s="45"/>
      <c r="F46" s="41">
        <f>SUM(G46*3267*0.4)</f>
        <v>32670</v>
      </c>
      <c r="G46" s="92">
        <v>25</v>
      </c>
      <c r="H46" s="37" t="s">
        <v>82</v>
      </c>
      <c r="I46" s="130" t="s">
        <v>102</v>
      </c>
      <c r="J46" s="131" t="s">
        <v>197</v>
      </c>
      <c r="K46" s="26" t="s">
        <v>165</v>
      </c>
      <c r="L46" s="26"/>
      <c r="M46" s="26" t="s">
        <v>167</v>
      </c>
      <c r="N46" s="26"/>
      <c r="O46" s="26"/>
    </row>
    <row r="47" spans="2:15" ht="26.25" customHeight="1" x14ac:dyDescent="0.25">
      <c r="B47" s="27"/>
      <c r="C47" s="179" t="s">
        <v>272</v>
      </c>
      <c r="D47" s="129">
        <v>2018</v>
      </c>
      <c r="E47" s="45">
        <v>469863.64</v>
      </c>
      <c r="F47" s="41"/>
      <c r="G47" s="92"/>
      <c r="H47" s="37"/>
      <c r="I47" s="130"/>
      <c r="J47" s="131"/>
      <c r="K47" s="26"/>
      <c r="L47" s="26"/>
      <c r="M47" s="26"/>
      <c r="N47" s="26"/>
      <c r="O47" s="26"/>
    </row>
    <row r="48" spans="2:15" ht="29.25" customHeight="1" x14ac:dyDescent="0.25">
      <c r="B48" s="27">
        <v>6</v>
      </c>
      <c r="C48" s="44" t="s">
        <v>49</v>
      </c>
      <c r="D48" s="129"/>
      <c r="E48" s="45">
        <v>3125</v>
      </c>
      <c r="F48" s="57"/>
      <c r="G48" s="92"/>
      <c r="H48" s="37"/>
      <c r="I48" s="130"/>
      <c r="J48" s="131"/>
      <c r="K48" s="26"/>
      <c r="L48" s="26"/>
      <c r="M48" s="26"/>
      <c r="N48" s="26"/>
      <c r="O48" s="26"/>
    </row>
    <row r="49" spans="2:15" ht="19.5" customHeight="1" x14ac:dyDescent="0.25">
      <c r="B49" s="27">
        <v>7</v>
      </c>
      <c r="C49" s="44" t="s">
        <v>61</v>
      </c>
      <c r="D49" s="129"/>
      <c r="E49" s="45">
        <v>1850</v>
      </c>
      <c r="F49" s="57"/>
      <c r="G49" s="92"/>
      <c r="H49" s="37"/>
      <c r="I49" s="130"/>
      <c r="J49" s="131"/>
      <c r="K49" s="26"/>
      <c r="L49" s="26"/>
      <c r="M49" s="26"/>
      <c r="N49" s="26"/>
      <c r="O49" s="26"/>
    </row>
    <row r="50" spans="2:15" ht="37.799999999999997" x14ac:dyDescent="0.25">
      <c r="B50" s="27">
        <v>8</v>
      </c>
      <c r="C50" s="44" t="s">
        <v>50</v>
      </c>
      <c r="D50" s="129">
        <v>1992</v>
      </c>
      <c r="E50" s="45"/>
      <c r="F50" s="41">
        <f>SUM((G50*3267*0.4)+884665)</f>
        <v>988424.92</v>
      </c>
      <c r="G50" s="92">
        <v>79.400000000000006</v>
      </c>
      <c r="H50" s="37" t="s">
        <v>82</v>
      </c>
      <c r="I50" s="130" t="s">
        <v>101</v>
      </c>
      <c r="J50" s="131" t="s">
        <v>198</v>
      </c>
      <c r="K50" s="26" t="s">
        <v>165</v>
      </c>
      <c r="L50" s="26"/>
      <c r="M50" s="26" t="s">
        <v>167</v>
      </c>
      <c r="N50" s="26"/>
      <c r="O50" s="26"/>
    </row>
    <row r="51" spans="2:15" ht="27.75" customHeight="1" x14ac:dyDescent="0.25">
      <c r="B51" s="27">
        <v>9</v>
      </c>
      <c r="C51" s="44" t="s">
        <v>51</v>
      </c>
      <c r="D51" s="129"/>
      <c r="E51" s="45">
        <v>20182</v>
      </c>
      <c r="F51" s="57"/>
      <c r="G51" s="92"/>
      <c r="H51" s="37"/>
      <c r="I51" s="130"/>
      <c r="J51" s="131"/>
      <c r="K51" s="26"/>
      <c r="L51" s="26"/>
      <c r="M51" s="26"/>
      <c r="N51" s="26"/>
      <c r="O51" s="26"/>
    </row>
    <row r="52" spans="2:15" ht="27.75" customHeight="1" x14ac:dyDescent="0.25">
      <c r="B52" s="27"/>
      <c r="C52" s="179" t="s">
        <v>269</v>
      </c>
      <c r="D52" s="129">
        <v>2015</v>
      </c>
      <c r="E52" s="45">
        <v>21800</v>
      </c>
      <c r="F52" s="57"/>
      <c r="G52" s="92"/>
      <c r="H52" s="37"/>
      <c r="I52" s="130"/>
      <c r="J52" s="131"/>
      <c r="K52" s="26"/>
      <c r="L52" s="26"/>
      <c r="M52" s="26"/>
      <c r="N52" s="26"/>
      <c r="O52" s="26"/>
    </row>
    <row r="53" spans="2:15" ht="27.75" customHeight="1" x14ac:dyDescent="0.25">
      <c r="B53" s="27"/>
      <c r="C53" s="179" t="s">
        <v>273</v>
      </c>
      <c r="D53" s="129">
        <v>2016</v>
      </c>
      <c r="E53" s="45">
        <v>884665</v>
      </c>
      <c r="F53" s="57"/>
      <c r="G53" s="92"/>
      <c r="H53" s="37"/>
      <c r="I53" s="130"/>
      <c r="J53" s="131"/>
      <c r="K53" s="26"/>
      <c r="L53" s="26"/>
      <c r="M53" s="26"/>
      <c r="N53" s="26"/>
      <c r="O53" s="26"/>
    </row>
    <row r="54" spans="2:15" ht="27.75" customHeight="1" x14ac:dyDescent="0.25">
      <c r="B54" s="27"/>
      <c r="C54" s="179" t="s">
        <v>271</v>
      </c>
      <c r="D54" s="129">
        <v>2018</v>
      </c>
      <c r="E54" s="45">
        <v>595066.25</v>
      </c>
      <c r="F54" s="57"/>
      <c r="G54" s="92"/>
      <c r="H54" s="37"/>
      <c r="I54" s="130"/>
      <c r="J54" s="131"/>
      <c r="K54" s="26"/>
      <c r="L54" s="26"/>
      <c r="M54" s="26"/>
      <c r="N54" s="26"/>
      <c r="O54" s="26"/>
    </row>
    <row r="55" spans="2:15" ht="19.5" customHeight="1" x14ac:dyDescent="0.25">
      <c r="B55" s="27">
        <v>10</v>
      </c>
      <c r="C55" s="44" t="s">
        <v>57</v>
      </c>
      <c r="D55" s="129"/>
      <c r="E55" s="45">
        <v>15982</v>
      </c>
      <c r="F55" s="57"/>
      <c r="G55" s="92"/>
      <c r="H55" s="37"/>
      <c r="I55" s="130"/>
      <c r="J55" s="131"/>
      <c r="K55" s="26"/>
      <c r="L55" s="26"/>
      <c r="M55" s="26"/>
      <c r="N55" s="26"/>
      <c r="O55" s="26"/>
    </row>
    <row r="56" spans="2:15" ht="37.799999999999997" x14ac:dyDescent="0.25">
      <c r="B56" s="27">
        <v>11</v>
      </c>
      <c r="C56" s="44" t="s">
        <v>52</v>
      </c>
      <c r="D56" s="129">
        <v>1966</v>
      </c>
      <c r="E56" s="45"/>
      <c r="F56" s="45">
        <v>45780.56</v>
      </c>
      <c r="G56" s="92">
        <v>22.9</v>
      </c>
      <c r="H56" s="37" t="s">
        <v>82</v>
      </c>
      <c r="I56" s="130" t="s">
        <v>102</v>
      </c>
      <c r="J56" s="131" t="s">
        <v>199</v>
      </c>
      <c r="K56" s="26" t="s">
        <v>165</v>
      </c>
      <c r="L56" s="26"/>
      <c r="M56" s="26" t="s">
        <v>167</v>
      </c>
      <c r="N56" s="26"/>
      <c r="O56" s="26"/>
    </row>
    <row r="57" spans="2:15" ht="25.5" customHeight="1" x14ac:dyDescent="0.25">
      <c r="B57" s="27"/>
      <c r="C57" s="179" t="s">
        <v>272</v>
      </c>
      <c r="D57" s="129">
        <v>2018</v>
      </c>
      <c r="E57" s="45">
        <v>486219</v>
      </c>
      <c r="F57" s="45"/>
      <c r="G57" s="92"/>
      <c r="H57" s="37"/>
      <c r="I57" s="130"/>
      <c r="J57" s="131"/>
      <c r="K57" s="26"/>
      <c r="L57" s="26"/>
      <c r="M57" s="26"/>
      <c r="N57" s="26"/>
      <c r="O57" s="26"/>
    </row>
    <row r="58" spans="2:15" ht="26.25" customHeight="1" x14ac:dyDescent="0.25">
      <c r="B58" s="27">
        <v>12</v>
      </c>
      <c r="C58" s="44" t="s">
        <v>53</v>
      </c>
      <c r="D58" s="129"/>
      <c r="E58" s="45">
        <v>12856</v>
      </c>
      <c r="F58" s="57"/>
      <c r="G58" s="92"/>
      <c r="H58" s="37"/>
      <c r="I58" s="130"/>
      <c r="J58" s="131"/>
      <c r="K58" s="26"/>
      <c r="L58" s="26"/>
      <c r="M58" s="26"/>
      <c r="N58" s="26"/>
      <c r="O58" s="26"/>
    </row>
    <row r="59" spans="2:15" ht="19.5" customHeight="1" x14ac:dyDescent="0.25">
      <c r="B59" s="27">
        <v>13</v>
      </c>
      <c r="C59" s="44" t="s">
        <v>58</v>
      </c>
      <c r="D59" s="129"/>
      <c r="E59" s="45">
        <v>1000</v>
      </c>
      <c r="F59" s="57"/>
      <c r="G59" s="92"/>
      <c r="H59" s="37"/>
      <c r="I59" s="130"/>
      <c r="J59" s="131"/>
      <c r="K59" s="26"/>
      <c r="L59" s="26"/>
      <c r="M59" s="26"/>
      <c r="N59" s="26"/>
      <c r="O59" s="26"/>
    </row>
    <row r="60" spans="2:15" ht="37.799999999999997" x14ac:dyDescent="0.25">
      <c r="B60" s="27">
        <v>14</v>
      </c>
      <c r="C60" s="44" t="s">
        <v>54</v>
      </c>
      <c r="D60" s="129">
        <v>1967</v>
      </c>
      <c r="E60" s="1"/>
      <c r="F60" s="45">
        <v>41087</v>
      </c>
      <c r="G60" s="92">
        <v>24.7</v>
      </c>
      <c r="H60" s="37" t="s">
        <v>82</v>
      </c>
      <c r="I60" s="130" t="s">
        <v>102</v>
      </c>
      <c r="J60" s="131" t="s">
        <v>200</v>
      </c>
      <c r="K60" s="26" t="s">
        <v>165</v>
      </c>
      <c r="L60" s="26"/>
      <c r="M60" s="26" t="s">
        <v>167</v>
      </c>
      <c r="N60" s="26"/>
      <c r="O60" s="26"/>
    </row>
    <row r="61" spans="2:15" ht="27" customHeight="1" x14ac:dyDescent="0.25">
      <c r="B61" s="27">
        <v>15</v>
      </c>
      <c r="C61" s="44" t="s">
        <v>55</v>
      </c>
      <c r="D61" s="129"/>
      <c r="E61" s="45">
        <v>5654</v>
      </c>
      <c r="F61" s="57"/>
      <c r="G61" s="92"/>
      <c r="H61" s="37"/>
      <c r="I61" s="130"/>
      <c r="J61" s="131"/>
      <c r="K61" s="26"/>
      <c r="L61" s="26"/>
      <c r="M61" s="26"/>
      <c r="N61" s="26"/>
      <c r="O61" s="26"/>
    </row>
    <row r="62" spans="2:15" ht="19.5" customHeight="1" x14ac:dyDescent="0.25">
      <c r="B62" s="27">
        <v>16</v>
      </c>
      <c r="C62" s="44" t="s">
        <v>59</v>
      </c>
      <c r="D62" s="129"/>
      <c r="E62" s="45">
        <v>1000</v>
      </c>
      <c r="F62" s="57"/>
      <c r="G62" s="92"/>
      <c r="H62" s="37"/>
      <c r="I62" s="130"/>
      <c r="J62" s="131"/>
      <c r="K62" s="26"/>
      <c r="L62" s="26"/>
      <c r="M62" s="26"/>
      <c r="N62" s="26"/>
      <c r="O62" s="26"/>
    </row>
    <row r="63" spans="2:15" ht="25.2" x14ac:dyDescent="0.25">
      <c r="B63" s="27">
        <v>17</v>
      </c>
      <c r="C63" s="44" t="s">
        <v>100</v>
      </c>
      <c r="D63" s="129">
        <v>1992</v>
      </c>
      <c r="E63" s="180"/>
      <c r="F63" s="45">
        <f>77654.32+23600</f>
        <v>101254.32</v>
      </c>
      <c r="G63" s="92">
        <v>58.9</v>
      </c>
      <c r="H63" s="37" t="s">
        <v>82</v>
      </c>
      <c r="I63" s="130" t="s">
        <v>196</v>
      </c>
      <c r="J63" s="131" t="s">
        <v>201</v>
      </c>
      <c r="K63" s="26" t="s">
        <v>165</v>
      </c>
      <c r="L63" s="26"/>
      <c r="M63" s="26" t="s">
        <v>167</v>
      </c>
      <c r="N63" s="26"/>
      <c r="O63" s="26"/>
    </row>
    <row r="64" spans="2:15" ht="25.2" x14ac:dyDescent="0.25">
      <c r="B64" s="27"/>
      <c r="C64" s="179" t="s">
        <v>269</v>
      </c>
      <c r="D64" s="129">
        <v>2016</v>
      </c>
      <c r="E64" s="45">
        <v>23600</v>
      </c>
      <c r="F64" s="45"/>
      <c r="G64" s="92"/>
      <c r="H64" s="37"/>
      <c r="I64" s="130"/>
      <c r="J64" s="131"/>
      <c r="K64" s="26"/>
      <c r="L64" s="26"/>
      <c r="M64" s="26"/>
      <c r="N64" s="26"/>
      <c r="O64" s="26"/>
    </row>
    <row r="65" spans="2:15" ht="25.2" x14ac:dyDescent="0.25">
      <c r="B65" s="27"/>
      <c r="C65" s="179" t="s">
        <v>270</v>
      </c>
      <c r="D65" s="129">
        <v>2018</v>
      </c>
      <c r="E65" s="45">
        <v>28047.5</v>
      </c>
      <c r="F65" s="45"/>
      <c r="G65" s="92"/>
      <c r="H65" s="37"/>
      <c r="I65" s="130"/>
      <c r="J65" s="131"/>
      <c r="K65" s="26"/>
      <c r="L65" s="26"/>
      <c r="M65" s="26"/>
      <c r="N65" s="26"/>
      <c r="O65" s="26"/>
    </row>
    <row r="66" spans="2:15" ht="29.25" customHeight="1" x14ac:dyDescent="0.25">
      <c r="B66" s="27">
        <v>18</v>
      </c>
      <c r="C66" s="44" t="s">
        <v>68</v>
      </c>
      <c r="D66" s="129">
        <v>2008</v>
      </c>
      <c r="E66" s="45">
        <v>59886.22</v>
      </c>
      <c r="F66" s="57"/>
      <c r="G66" s="92"/>
      <c r="H66" s="37"/>
      <c r="I66" s="130" t="s">
        <v>195</v>
      </c>
      <c r="J66" s="131"/>
      <c r="K66" s="26"/>
      <c r="L66" s="26"/>
      <c r="M66" s="26"/>
      <c r="N66" s="26"/>
      <c r="O66" s="26"/>
    </row>
    <row r="67" spans="2:15" ht="27.75" customHeight="1" x14ac:dyDescent="0.25">
      <c r="B67" s="27">
        <v>19</v>
      </c>
      <c r="C67" s="44" t="s">
        <v>56</v>
      </c>
      <c r="D67" s="129"/>
      <c r="E67" s="45">
        <v>16582.68</v>
      </c>
      <c r="F67" s="57"/>
      <c r="G67" s="92"/>
      <c r="H67" s="37"/>
      <c r="I67" s="130"/>
      <c r="J67" s="131"/>
      <c r="K67" s="26"/>
      <c r="L67" s="26"/>
      <c r="M67" s="26"/>
      <c r="N67" s="26"/>
      <c r="O67" s="26"/>
    </row>
    <row r="68" spans="2:15" ht="19.5" customHeight="1" x14ac:dyDescent="0.25">
      <c r="B68" s="27">
        <v>20</v>
      </c>
      <c r="C68" s="44" t="s">
        <v>60</v>
      </c>
      <c r="D68" s="129"/>
      <c r="E68" s="45">
        <v>3000</v>
      </c>
      <c r="F68" s="48"/>
      <c r="G68" s="92"/>
      <c r="H68" s="37"/>
      <c r="I68" s="130"/>
      <c r="J68" s="131"/>
      <c r="K68" s="26"/>
      <c r="L68" s="26"/>
      <c r="M68" s="26"/>
      <c r="N68" s="26"/>
      <c r="O68" s="26"/>
    </row>
    <row r="69" spans="2:15" ht="30" customHeight="1" x14ac:dyDescent="0.25">
      <c r="B69" s="27">
        <v>21</v>
      </c>
      <c r="C69" s="44" t="s">
        <v>69</v>
      </c>
      <c r="D69" s="129">
        <v>2006</v>
      </c>
      <c r="E69" s="45">
        <v>170000</v>
      </c>
      <c r="F69" s="48"/>
      <c r="G69" s="92"/>
      <c r="H69" s="37"/>
      <c r="I69" s="130" t="s">
        <v>195</v>
      </c>
      <c r="J69" s="131"/>
      <c r="K69" s="26"/>
      <c r="L69" s="26"/>
      <c r="M69" s="26"/>
      <c r="N69" s="26"/>
      <c r="O69" s="26"/>
    </row>
    <row r="70" spans="2:15" x14ac:dyDescent="0.25">
      <c r="B70" s="18"/>
      <c r="C70" s="34"/>
      <c r="D70" s="170"/>
      <c r="E70" s="19"/>
      <c r="F70" s="19">
        <f>SUM(E42:F69)</f>
        <v>4833660.05</v>
      </c>
      <c r="G70" s="21"/>
      <c r="H70" s="20"/>
      <c r="I70" s="20"/>
      <c r="J70" s="111"/>
      <c r="K70" s="135"/>
      <c r="L70" s="135"/>
      <c r="M70" s="135"/>
      <c r="N70" s="135"/>
      <c r="O70" s="135"/>
    </row>
    <row r="71" spans="2:15" x14ac:dyDescent="0.25">
      <c r="B71" s="55" t="s">
        <v>77</v>
      </c>
      <c r="C71" s="55" t="s">
        <v>72</v>
      </c>
      <c r="D71" s="91"/>
      <c r="E71" s="56"/>
      <c r="F71" s="45"/>
      <c r="G71" s="91"/>
      <c r="H71" s="55"/>
      <c r="I71" s="55"/>
      <c r="J71" s="113"/>
      <c r="K71" s="26"/>
      <c r="L71" s="26"/>
      <c r="M71" s="26"/>
      <c r="N71" s="26"/>
      <c r="O71" s="26"/>
    </row>
    <row r="72" spans="2:15" x14ac:dyDescent="0.25">
      <c r="B72" s="86">
        <v>1</v>
      </c>
      <c r="C72" s="37" t="s">
        <v>76</v>
      </c>
      <c r="D72" s="190"/>
      <c r="E72" s="191"/>
      <c r="F72" s="57"/>
      <c r="G72" s="192"/>
      <c r="H72" s="66"/>
      <c r="I72" s="66"/>
      <c r="J72" s="114"/>
      <c r="K72" s="26"/>
      <c r="L72" s="26"/>
      <c r="M72" s="26"/>
      <c r="N72" s="26"/>
      <c r="O72" s="26"/>
    </row>
    <row r="73" spans="2:15" x14ac:dyDescent="0.25">
      <c r="B73" s="18"/>
      <c r="C73" s="34"/>
      <c r="D73" s="170"/>
      <c r="E73" s="19"/>
      <c r="F73" s="19"/>
      <c r="G73" s="21"/>
      <c r="H73" s="20"/>
      <c r="I73" s="20"/>
      <c r="J73" s="111"/>
      <c r="K73" s="135"/>
      <c r="L73" s="135"/>
      <c r="M73" s="135"/>
      <c r="N73" s="135"/>
      <c r="O73" s="135"/>
    </row>
    <row r="74" spans="2:15" x14ac:dyDescent="0.25">
      <c r="B74" s="55" t="s">
        <v>78</v>
      </c>
      <c r="C74" s="55" t="s">
        <v>73</v>
      </c>
      <c r="D74" s="91"/>
      <c r="E74" s="56"/>
      <c r="F74" s="45"/>
      <c r="G74" s="91"/>
      <c r="H74" s="55"/>
      <c r="I74" s="55"/>
      <c r="J74" s="113"/>
      <c r="K74" s="26"/>
      <c r="L74" s="26"/>
      <c r="M74" s="26"/>
      <c r="N74" s="26"/>
      <c r="O74" s="26"/>
    </row>
    <row r="75" spans="2:15" ht="15" customHeight="1" x14ac:dyDescent="0.25">
      <c r="B75" s="86">
        <v>1</v>
      </c>
      <c r="C75" s="37" t="s">
        <v>76</v>
      </c>
      <c r="D75" s="193"/>
      <c r="E75" s="194"/>
      <c r="F75" s="195"/>
      <c r="G75" s="196"/>
      <c r="H75" s="197"/>
      <c r="I75" s="197"/>
      <c r="J75" s="198"/>
      <c r="K75" s="199"/>
      <c r="L75" s="199"/>
      <c r="M75" s="196"/>
      <c r="N75" s="199"/>
      <c r="O75" s="26"/>
    </row>
    <row r="76" spans="2:15" x14ac:dyDescent="0.25">
      <c r="B76" s="18"/>
      <c r="C76" s="34"/>
      <c r="D76" s="170"/>
      <c r="E76" s="19"/>
      <c r="F76" s="19"/>
      <c r="G76" s="21"/>
      <c r="H76" s="20"/>
      <c r="I76" s="20"/>
      <c r="J76" s="111"/>
      <c r="K76" s="135"/>
      <c r="L76" s="135"/>
      <c r="M76" s="139"/>
      <c r="N76" s="135"/>
      <c r="O76" s="135"/>
    </row>
    <row r="77" spans="2:15" x14ac:dyDescent="0.25">
      <c r="B77" s="55" t="s">
        <v>208</v>
      </c>
      <c r="C77" s="55" t="s">
        <v>209</v>
      </c>
      <c r="E77" s="58"/>
      <c r="G77" s="99"/>
      <c r="M77" s="93"/>
    </row>
    <row r="78" spans="2:15" x14ac:dyDescent="0.25">
      <c r="B78" s="86">
        <v>1</v>
      </c>
      <c r="C78" s="37" t="s">
        <v>76</v>
      </c>
      <c r="D78" s="193"/>
      <c r="E78" s="194"/>
      <c r="F78" s="195"/>
      <c r="G78" s="196"/>
      <c r="H78" s="197"/>
      <c r="I78" s="197"/>
      <c r="J78" s="198"/>
      <c r="K78" s="199"/>
      <c r="L78" s="199"/>
      <c r="M78" s="196"/>
      <c r="N78" s="199"/>
      <c r="O78" s="26"/>
    </row>
    <row r="79" spans="2:15" x14ac:dyDescent="0.25">
      <c r="B79" s="18"/>
      <c r="C79" s="34"/>
      <c r="D79" s="170"/>
      <c r="E79" s="19"/>
      <c r="F79" s="19"/>
      <c r="G79" s="21"/>
      <c r="H79" s="20"/>
      <c r="I79" s="20"/>
      <c r="J79" s="111"/>
      <c r="K79" s="135"/>
      <c r="L79" s="135"/>
      <c r="M79" s="139"/>
      <c r="N79" s="135"/>
      <c r="O79" s="135"/>
    </row>
    <row r="83" spans="1:6" x14ac:dyDescent="0.25">
      <c r="F83" s="51">
        <f>SUM(F70,F40,F36,F33,E29,E26,F23)</f>
        <v>23517645.419999998</v>
      </c>
    </row>
    <row r="93" spans="1:6" x14ac:dyDescent="0.25">
      <c r="A93" s="230" t="s">
        <v>15</v>
      </c>
    </row>
    <row r="94" spans="1:6" x14ac:dyDescent="0.25">
      <c r="A94" s="230"/>
    </row>
    <row r="95" spans="1:6" x14ac:dyDescent="0.25">
      <c r="A95" s="230"/>
    </row>
  </sheetData>
  <mergeCells count="6">
    <mergeCell ref="N1:O1"/>
    <mergeCell ref="N2:O2"/>
    <mergeCell ref="A93:A95"/>
    <mergeCell ref="B23:D23"/>
    <mergeCell ref="C5:H5"/>
    <mergeCell ref="B3:J3"/>
  </mergeCells>
  <phoneticPr fontId="0" type="noConversion"/>
  <printOptions horizontalCentered="1"/>
  <pageMargins left="0.23" right="0.59055118110236227" top="1.08" bottom="0.19685039370078741" header="0.7" footer="0.42"/>
  <pageSetup paperSize="9" scale="44" orientation="landscape" r:id="rId1"/>
  <headerFooter alignWithMargins="0">
    <oddHeader xml:space="preserve">&amp;R&amp;"Arial,Pogrubiony"&amp;12&amp;U
</oddHeader>
  </headerFooter>
  <rowBreaks count="2" manualBreakCount="2">
    <brk id="33" min="1" max="14" man="1"/>
    <brk id="89" min="1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"/>
  <sheetViews>
    <sheetView view="pageBreakPreview" zoomScaleNormal="100" zoomScaleSheetLayoutView="100" workbookViewId="0">
      <selection activeCell="F4" sqref="F4"/>
    </sheetView>
  </sheetViews>
  <sheetFormatPr defaultColWidth="9.109375" defaultRowHeight="12.6" x14ac:dyDescent="0.2"/>
  <cols>
    <col min="1" max="1" width="8.5546875" style="68" customWidth="1"/>
    <col min="2" max="2" width="33.6640625" style="68" customWidth="1"/>
    <col min="3" max="3" width="21" style="68" customWidth="1"/>
    <col min="4" max="4" width="19" style="68" customWidth="1"/>
    <col min="5" max="5" width="9.109375" style="68"/>
    <col min="6" max="6" width="25.109375" style="68" customWidth="1"/>
    <col min="7" max="16384" width="9.109375" style="68"/>
  </cols>
  <sheetData>
    <row r="1" spans="1:6" x14ac:dyDescent="0.2">
      <c r="C1" s="238" t="s">
        <v>11</v>
      </c>
      <c r="D1" s="238"/>
    </row>
    <row r="3" spans="1:6" ht="41.25" customHeight="1" x14ac:dyDescent="0.2">
      <c r="A3" s="121" t="s">
        <v>5</v>
      </c>
      <c r="B3" s="122" t="s">
        <v>16</v>
      </c>
      <c r="C3" s="122" t="s">
        <v>125</v>
      </c>
      <c r="D3" s="122" t="s">
        <v>17</v>
      </c>
    </row>
    <row r="4" spans="1:6" ht="29.25" customHeight="1" x14ac:dyDescent="0.2">
      <c r="A4" s="69">
        <v>1</v>
      </c>
      <c r="B4" s="70" t="s">
        <v>26</v>
      </c>
      <c r="C4" s="71">
        <v>508371.22</v>
      </c>
      <c r="D4" s="103" t="s">
        <v>105</v>
      </c>
    </row>
    <row r="5" spans="1:6" ht="36.75" customHeight="1" x14ac:dyDescent="0.2">
      <c r="A5" s="69">
        <v>2</v>
      </c>
      <c r="B5" s="115" t="s">
        <v>36</v>
      </c>
      <c r="C5" s="116">
        <v>634268.44999999995</v>
      </c>
      <c r="D5" s="116">
        <v>82279.95</v>
      </c>
    </row>
    <row r="6" spans="1:6" ht="36.75" customHeight="1" x14ac:dyDescent="0.2">
      <c r="A6" s="69">
        <v>3</v>
      </c>
      <c r="B6" s="72" t="s">
        <v>39</v>
      </c>
      <c r="C6" s="71">
        <v>345972.18</v>
      </c>
      <c r="D6" s="71">
        <v>74390.05</v>
      </c>
    </row>
    <row r="7" spans="1:6" ht="33.75" customHeight="1" x14ac:dyDescent="0.2">
      <c r="A7" s="69">
        <v>4</v>
      </c>
      <c r="B7" s="72" t="s">
        <v>42</v>
      </c>
      <c r="C7" s="71">
        <v>1470600.14</v>
      </c>
      <c r="D7" s="71">
        <v>29057.58</v>
      </c>
      <c r="E7" s="140"/>
      <c r="F7" s="140"/>
    </row>
    <row r="8" spans="1:6" ht="35.25" customHeight="1" x14ac:dyDescent="0.2">
      <c r="A8" s="69">
        <v>5</v>
      </c>
      <c r="B8" s="72" t="s">
        <v>45</v>
      </c>
      <c r="C8" s="71">
        <f>69269.64+56000+19500+33000+17879+19186</f>
        <v>214834.64</v>
      </c>
      <c r="D8" s="103" t="s">
        <v>105</v>
      </c>
    </row>
    <row r="9" spans="1:6" ht="29.25" customHeight="1" x14ac:dyDescent="0.2">
      <c r="A9" s="69">
        <v>6</v>
      </c>
      <c r="B9" s="73" t="s">
        <v>72</v>
      </c>
      <c r="C9" s="162">
        <f>37509.373307</f>
        <v>37509.373307000002</v>
      </c>
      <c r="D9" s="163">
        <v>182189.37</v>
      </c>
    </row>
    <row r="10" spans="1:6" ht="34.5" customHeight="1" x14ac:dyDescent="0.2">
      <c r="A10" s="69">
        <v>7</v>
      </c>
      <c r="B10" s="73" t="s">
        <v>73</v>
      </c>
      <c r="C10" s="40">
        <v>58613.09</v>
      </c>
      <c r="D10" s="103" t="s">
        <v>105</v>
      </c>
    </row>
    <row r="11" spans="1:6" ht="34.5" customHeight="1" x14ac:dyDescent="0.2">
      <c r="A11" s="69">
        <v>8</v>
      </c>
      <c r="B11" s="73" t="s">
        <v>217</v>
      </c>
      <c r="C11" s="40">
        <f>12941+51711.59</f>
        <v>64652.59</v>
      </c>
      <c r="D11" s="103" t="s">
        <v>105</v>
      </c>
    </row>
    <row r="12" spans="1:6" ht="29.25" customHeight="1" x14ac:dyDescent="0.2">
      <c r="A12" s="123"/>
      <c r="B12" s="121" t="s">
        <v>7</v>
      </c>
      <c r="C12" s="124">
        <f>SUM(C4:C11)</f>
        <v>3334821.6833069995</v>
      </c>
      <c r="D12" s="124">
        <f>SUM(D5:D10)</f>
        <v>367916.95</v>
      </c>
    </row>
  </sheetData>
  <mergeCells count="1">
    <mergeCell ref="C1:D1"/>
  </mergeCells>
  <pageMargins left="0.70866141732283472" right="0.70866141732283472" top="0.74803149606299213" bottom="0.74803149606299213" header="0.31496062992125984" footer="0.31496062992125984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pageSetUpPr fitToPage="1"/>
  </sheetPr>
  <dimension ref="A1:XFD178"/>
  <sheetViews>
    <sheetView view="pageBreakPreview" topLeftCell="A142" zoomScaleNormal="100" zoomScaleSheetLayoutView="100" workbookViewId="0">
      <selection activeCell="E172" sqref="E172"/>
    </sheetView>
  </sheetViews>
  <sheetFormatPr defaultRowHeight="12.6" x14ac:dyDescent="0.2"/>
  <cols>
    <col min="1" max="1" width="5" style="4" customWidth="1"/>
    <col min="2" max="2" width="51.5546875" style="5" customWidth="1"/>
    <col min="3" max="3" width="17.109375" style="4" customWidth="1"/>
    <col min="4" max="4" width="19.88671875" style="8" customWidth="1"/>
    <col min="5" max="5" width="19.5546875" style="2" customWidth="1"/>
    <col min="6" max="6" width="13.109375" style="2" customWidth="1"/>
    <col min="7" max="7" width="15.88671875" style="2" bestFit="1" customWidth="1"/>
    <col min="8" max="8" width="13.88671875" style="2" bestFit="1" customWidth="1"/>
    <col min="9" max="9" width="9.109375" style="2"/>
    <col min="10" max="10" width="13.88671875" style="2" bestFit="1" customWidth="1"/>
    <col min="11" max="16383" width="9.109375" style="2"/>
    <col min="16384" max="16384" width="11.44140625" style="2" bestFit="1" customWidth="1"/>
  </cols>
  <sheetData>
    <row r="1" spans="1:6" x14ac:dyDescent="0.2">
      <c r="A1" s="24"/>
      <c r="D1" s="7" t="s">
        <v>10</v>
      </c>
    </row>
    <row r="2" spans="1:6" x14ac:dyDescent="0.2">
      <c r="A2" s="24"/>
      <c r="D2" s="7" t="s">
        <v>12</v>
      </c>
    </row>
    <row r="3" spans="1:6" x14ac:dyDescent="0.2">
      <c r="A3" s="24"/>
      <c r="D3" s="7"/>
    </row>
    <row r="4" spans="1:6" ht="25.2" x14ac:dyDescent="0.2">
      <c r="A4" s="67" t="s">
        <v>0</v>
      </c>
      <c r="B4" s="67" t="s">
        <v>3</v>
      </c>
      <c r="C4" s="67" t="s">
        <v>4</v>
      </c>
      <c r="D4" s="81" t="s">
        <v>2</v>
      </c>
      <c r="E4" s="23"/>
    </row>
    <row r="5" spans="1:6" x14ac:dyDescent="0.2">
      <c r="A5" s="249" t="s">
        <v>24</v>
      </c>
      <c r="B5" s="249"/>
      <c r="C5" s="249"/>
      <c r="D5" s="249"/>
      <c r="E5" s="3"/>
    </row>
    <row r="6" spans="1:6" s="6" customFormat="1" x14ac:dyDescent="0.2">
      <c r="A6" s="74">
        <v>1</v>
      </c>
      <c r="B6" s="49" t="s">
        <v>128</v>
      </c>
      <c r="C6" s="42">
        <v>2014</v>
      </c>
      <c r="D6" s="59">
        <v>7995</v>
      </c>
    </row>
    <row r="7" spans="1:6" s="6" customFormat="1" ht="25.2" x14ac:dyDescent="0.2">
      <c r="A7" s="74">
        <v>2</v>
      </c>
      <c r="B7" s="49" t="s">
        <v>129</v>
      </c>
      <c r="C7" s="42">
        <v>2014</v>
      </c>
      <c r="D7" s="59">
        <f>12*3726.92</f>
        <v>44723.040000000001</v>
      </c>
    </row>
    <row r="8" spans="1:6" s="6" customFormat="1" x14ac:dyDescent="0.2">
      <c r="A8" s="74">
        <v>3</v>
      </c>
      <c r="B8" s="49" t="s">
        <v>130</v>
      </c>
      <c r="C8" s="42">
        <v>2014</v>
      </c>
      <c r="D8" s="59">
        <v>971</v>
      </c>
    </row>
    <row r="9" spans="1:6" s="6" customFormat="1" x14ac:dyDescent="0.2">
      <c r="A9" s="74">
        <v>4</v>
      </c>
      <c r="B9" s="49" t="s">
        <v>131</v>
      </c>
      <c r="C9" s="42">
        <v>2014</v>
      </c>
      <c r="D9" s="59">
        <v>24536.7</v>
      </c>
    </row>
    <row r="10" spans="1:6" s="6" customFormat="1" x14ac:dyDescent="0.2">
      <c r="A10" s="74">
        <v>5</v>
      </c>
      <c r="B10" s="49" t="s">
        <v>132</v>
      </c>
      <c r="C10" s="42">
        <v>2014</v>
      </c>
      <c r="D10" s="59">
        <v>3172</v>
      </c>
    </row>
    <row r="11" spans="1:6" s="6" customFormat="1" x14ac:dyDescent="0.2">
      <c r="A11" s="74">
        <v>6</v>
      </c>
      <c r="B11" s="49" t="s">
        <v>162</v>
      </c>
      <c r="C11" s="42">
        <v>2015</v>
      </c>
      <c r="D11" s="59">
        <v>1906.5</v>
      </c>
    </row>
    <row r="12" spans="1:6" s="6" customFormat="1" x14ac:dyDescent="0.2">
      <c r="A12" s="74">
        <v>7</v>
      </c>
      <c r="B12" s="49" t="s">
        <v>163</v>
      </c>
      <c r="C12" s="42">
        <v>2015</v>
      </c>
      <c r="D12" s="59">
        <v>2511.6799999999998</v>
      </c>
    </row>
    <row r="13" spans="1:6" s="6" customFormat="1" x14ac:dyDescent="0.2">
      <c r="A13" s="74">
        <v>8</v>
      </c>
      <c r="B13" s="49" t="s">
        <v>218</v>
      </c>
      <c r="C13" s="42">
        <v>2016</v>
      </c>
      <c r="D13" s="59">
        <v>1955.7</v>
      </c>
    </row>
    <row r="14" spans="1:6" s="6" customFormat="1" x14ac:dyDescent="0.2">
      <c r="A14" s="74">
        <v>9</v>
      </c>
      <c r="B14" s="49" t="s">
        <v>219</v>
      </c>
      <c r="C14" s="42">
        <v>2016</v>
      </c>
      <c r="D14" s="59">
        <v>498.15</v>
      </c>
    </row>
    <row r="15" spans="1:6" ht="16.2" x14ac:dyDescent="0.3">
      <c r="A15" s="239" t="s">
        <v>7</v>
      </c>
      <c r="B15" s="239"/>
      <c r="C15" s="239"/>
      <c r="D15" s="19">
        <f>SUM(D6:D14)</f>
        <v>88269.76999999999</v>
      </c>
      <c r="F15" s="43"/>
    </row>
    <row r="16" spans="1:6" ht="12.75" customHeight="1" x14ac:dyDescent="0.2">
      <c r="A16" s="250" t="s">
        <v>63</v>
      </c>
      <c r="B16" s="251"/>
      <c r="C16" s="251"/>
      <c r="D16" s="251"/>
      <c r="E16" s="3"/>
    </row>
    <row r="17" spans="1:4" s="6" customFormat="1" x14ac:dyDescent="0.2">
      <c r="A17" s="74">
        <v>1</v>
      </c>
      <c r="B17" s="49" t="s">
        <v>112</v>
      </c>
      <c r="C17" s="42">
        <v>2013</v>
      </c>
      <c r="D17" s="59">
        <v>1587.38</v>
      </c>
    </row>
    <row r="18" spans="1:4" s="6" customFormat="1" ht="25.2" x14ac:dyDescent="0.2">
      <c r="A18" s="74">
        <v>2</v>
      </c>
      <c r="B18" s="49" t="s">
        <v>113</v>
      </c>
      <c r="C18" s="42">
        <v>2013</v>
      </c>
      <c r="D18" s="59">
        <v>5000.76</v>
      </c>
    </row>
    <row r="19" spans="1:4" s="6" customFormat="1" x14ac:dyDescent="0.2">
      <c r="A19" s="74">
        <v>3</v>
      </c>
      <c r="B19" s="49" t="s">
        <v>114</v>
      </c>
      <c r="C19" s="42">
        <v>2013</v>
      </c>
      <c r="D19" s="59">
        <v>12792</v>
      </c>
    </row>
    <row r="20" spans="1:4" s="6" customFormat="1" x14ac:dyDescent="0.2">
      <c r="A20" s="74">
        <v>4</v>
      </c>
      <c r="B20" s="49" t="s">
        <v>115</v>
      </c>
      <c r="C20" s="42">
        <v>2013</v>
      </c>
      <c r="D20" s="59">
        <v>1824.09</v>
      </c>
    </row>
    <row r="21" spans="1:4" s="6" customFormat="1" x14ac:dyDescent="0.2">
      <c r="A21" s="74">
        <v>5</v>
      </c>
      <c r="B21" s="49" t="s">
        <v>95</v>
      </c>
      <c r="C21" s="42">
        <v>2013</v>
      </c>
      <c r="D21" s="59">
        <v>550</v>
      </c>
    </row>
    <row r="22" spans="1:4" s="6" customFormat="1" x14ac:dyDescent="0.2">
      <c r="A22" s="74">
        <v>6</v>
      </c>
      <c r="B22" s="49" t="s">
        <v>170</v>
      </c>
      <c r="C22" s="42">
        <v>2013</v>
      </c>
      <c r="D22" s="59">
        <v>389</v>
      </c>
    </row>
    <row r="23" spans="1:4" s="6" customFormat="1" x14ac:dyDescent="0.2">
      <c r="A23" s="74">
        <v>7</v>
      </c>
      <c r="B23" s="49" t="s">
        <v>170</v>
      </c>
      <c r="C23" s="42">
        <v>2014</v>
      </c>
      <c r="D23" s="59">
        <v>459</v>
      </c>
    </row>
    <row r="24" spans="1:4" s="6" customFormat="1" x14ac:dyDescent="0.2">
      <c r="A24" s="76">
        <v>8</v>
      </c>
      <c r="B24" s="164" t="s">
        <v>226</v>
      </c>
      <c r="C24" s="42">
        <v>2016</v>
      </c>
      <c r="D24" s="59">
        <v>2177.31</v>
      </c>
    </row>
    <row r="25" spans="1:4" s="6" customFormat="1" ht="13.5" customHeight="1" x14ac:dyDescent="0.2">
      <c r="A25" s="42">
        <v>9</v>
      </c>
      <c r="B25" s="49" t="s">
        <v>227</v>
      </c>
      <c r="C25" s="42">
        <v>2016</v>
      </c>
      <c r="D25" s="59">
        <v>5350</v>
      </c>
    </row>
    <row r="26" spans="1:4" s="6" customFormat="1" x14ac:dyDescent="0.2">
      <c r="A26" s="42">
        <v>10</v>
      </c>
      <c r="B26" s="49" t="s">
        <v>228</v>
      </c>
      <c r="C26" s="42">
        <v>2016</v>
      </c>
      <c r="D26" s="59">
        <v>500</v>
      </c>
    </row>
    <row r="27" spans="1:4" s="6" customFormat="1" x14ac:dyDescent="0.2">
      <c r="A27" s="42">
        <v>11</v>
      </c>
      <c r="B27" s="49" t="s">
        <v>228</v>
      </c>
      <c r="C27" s="155">
        <v>2016</v>
      </c>
      <c r="D27" s="59">
        <v>199</v>
      </c>
    </row>
    <row r="28" spans="1:4" s="6" customFormat="1" x14ac:dyDescent="0.2">
      <c r="A28" s="42">
        <v>12</v>
      </c>
      <c r="B28" s="49" t="s">
        <v>244</v>
      </c>
      <c r="C28" s="42">
        <v>2017</v>
      </c>
      <c r="D28" s="59">
        <v>1299</v>
      </c>
    </row>
    <row r="29" spans="1:4" s="6" customFormat="1" x14ac:dyDescent="0.2">
      <c r="A29" s="42">
        <v>13</v>
      </c>
      <c r="B29" s="49" t="s">
        <v>245</v>
      </c>
      <c r="C29" s="42">
        <v>2017</v>
      </c>
      <c r="D29" s="59">
        <v>999</v>
      </c>
    </row>
    <row r="30" spans="1:4" s="6" customFormat="1" x14ac:dyDescent="0.2">
      <c r="A30" s="42">
        <v>14</v>
      </c>
      <c r="B30" s="49" t="s">
        <v>246</v>
      </c>
      <c r="C30" s="42">
        <v>2017</v>
      </c>
      <c r="D30" s="59">
        <v>229</v>
      </c>
    </row>
    <row r="31" spans="1:4" s="6" customFormat="1" ht="25.2" x14ac:dyDescent="0.2">
      <c r="A31" s="42">
        <v>15</v>
      </c>
      <c r="B31" s="49" t="s">
        <v>247</v>
      </c>
      <c r="C31" s="42">
        <v>2017</v>
      </c>
      <c r="D31" s="59">
        <v>17500</v>
      </c>
    </row>
    <row r="32" spans="1:4" s="6" customFormat="1" x14ac:dyDescent="0.2">
      <c r="A32" s="74">
        <v>16</v>
      </c>
      <c r="B32" s="165" t="s">
        <v>248</v>
      </c>
      <c r="C32" s="42">
        <v>2017</v>
      </c>
      <c r="D32" s="59">
        <v>495</v>
      </c>
    </row>
    <row r="33" spans="1:8" s="6" customFormat="1" x14ac:dyDescent="0.2">
      <c r="A33" s="76">
        <v>17</v>
      </c>
      <c r="B33" s="49" t="s">
        <v>249</v>
      </c>
      <c r="C33" s="42">
        <v>2017</v>
      </c>
      <c r="D33" s="59">
        <v>5500</v>
      </c>
    </row>
    <row r="34" spans="1:8" ht="12.75" customHeight="1" x14ac:dyDescent="0.2">
      <c r="A34" s="239" t="s">
        <v>7</v>
      </c>
      <c r="B34" s="239"/>
      <c r="C34" s="239"/>
      <c r="D34" s="19">
        <f>SUM(D17:D33)</f>
        <v>56850.54</v>
      </c>
      <c r="E34" s="3"/>
      <c r="F34" s="16"/>
    </row>
    <row r="35" spans="1:8" ht="12.75" customHeight="1" x14ac:dyDescent="0.2">
      <c r="A35" s="250" t="s">
        <v>64</v>
      </c>
      <c r="B35" s="251"/>
      <c r="C35" s="251"/>
      <c r="D35" s="251"/>
      <c r="E35" s="3"/>
    </row>
    <row r="36" spans="1:8" s="6" customFormat="1" x14ac:dyDescent="0.2">
      <c r="A36" s="125">
        <v>1</v>
      </c>
      <c r="B36" s="49" t="s">
        <v>175</v>
      </c>
      <c r="C36" s="42">
        <v>2013</v>
      </c>
      <c r="D36" s="59">
        <v>22729.3</v>
      </c>
    </row>
    <row r="37" spans="1:8" s="6" customFormat="1" x14ac:dyDescent="0.2">
      <c r="A37" s="125">
        <v>2</v>
      </c>
      <c r="B37" s="49" t="s">
        <v>118</v>
      </c>
      <c r="C37" s="42">
        <v>2013</v>
      </c>
      <c r="D37" s="59">
        <v>4723.2</v>
      </c>
    </row>
    <row r="38" spans="1:8" s="6" customFormat="1" x14ac:dyDescent="0.2">
      <c r="A38" s="125">
        <v>3</v>
      </c>
      <c r="B38" s="49" t="s">
        <v>119</v>
      </c>
      <c r="C38" s="42">
        <v>2013</v>
      </c>
      <c r="D38" s="59">
        <v>369</v>
      </c>
    </row>
    <row r="39" spans="1:8" s="6" customFormat="1" x14ac:dyDescent="0.2">
      <c r="A39" s="125">
        <v>4</v>
      </c>
      <c r="B39" s="49" t="s">
        <v>97</v>
      </c>
      <c r="C39" s="42">
        <v>2014</v>
      </c>
      <c r="D39" s="59">
        <v>1800</v>
      </c>
    </row>
    <row r="40" spans="1:8" s="6" customFormat="1" x14ac:dyDescent="0.2">
      <c r="A40" s="125">
        <v>5</v>
      </c>
      <c r="B40" s="49" t="s">
        <v>176</v>
      </c>
      <c r="C40" s="42">
        <v>2015</v>
      </c>
      <c r="D40" s="59">
        <v>11487</v>
      </c>
    </row>
    <row r="41" spans="1:8" s="6" customFormat="1" x14ac:dyDescent="0.2">
      <c r="A41" s="125">
        <v>6</v>
      </c>
      <c r="B41" s="49" t="s">
        <v>263</v>
      </c>
      <c r="C41" s="42">
        <v>2016</v>
      </c>
      <c r="D41" s="59">
        <v>5296.97</v>
      </c>
    </row>
    <row r="42" spans="1:8" s="6" customFormat="1" x14ac:dyDescent="0.2">
      <c r="A42" s="125">
        <v>7</v>
      </c>
      <c r="B42" s="49" t="s">
        <v>264</v>
      </c>
      <c r="C42" s="42">
        <v>2016</v>
      </c>
      <c r="D42" s="59">
        <v>3100</v>
      </c>
    </row>
    <row r="43" spans="1:8" s="6" customFormat="1" x14ac:dyDescent="0.2">
      <c r="A43" s="125">
        <v>8</v>
      </c>
      <c r="B43" s="49" t="s">
        <v>96</v>
      </c>
      <c r="C43" s="42">
        <v>2014</v>
      </c>
      <c r="D43" s="59">
        <v>3800</v>
      </c>
    </row>
    <row r="44" spans="1:8" ht="12.75" customHeight="1" x14ac:dyDescent="0.2">
      <c r="A44" s="239" t="s">
        <v>7</v>
      </c>
      <c r="B44" s="239"/>
      <c r="C44" s="239"/>
      <c r="D44" s="19">
        <f>SUM(D36:D43)</f>
        <v>53305.47</v>
      </c>
      <c r="E44" s="3"/>
      <c r="G44" s="11"/>
      <c r="H44" s="11"/>
    </row>
    <row r="45" spans="1:8" ht="12.75" customHeight="1" x14ac:dyDescent="0.2">
      <c r="A45" s="246" t="s">
        <v>65</v>
      </c>
      <c r="B45" s="247"/>
      <c r="C45" s="247"/>
      <c r="D45" s="248"/>
      <c r="E45" s="3"/>
      <c r="G45" s="11"/>
      <c r="H45" s="11"/>
    </row>
    <row r="46" spans="1:8" s="6" customFormat="1" x14ac:dyDescent="0.2">
      <c r="A46" s="79">
        <v>1</v>
      </c>
      <c r="B46" s="77" t="s">
        <v>107</v>
      </c>
      <c r="C46" s="80">
        <v>2013</v>
      </c>
      <c r="D46" s="83">
        <f>230*1.23</f>
        <v>282.89999999999998</v>
      </c>
    </row>
    <row r="47" spans="1:8" s="6" customFormat="1" x14ac:dyDescent="0.2">
      <c r="A47" s="79">
        <v>2</v>
      </c>
      <c r="B47" s="49" t="s">
        <v>106</v>
      </c>
      <c r="C47" s="42">
        <v>2013</v>
      </c>
      <c r="D47" s="59">
        <v>2023.35</v>
      </c>
    </row>
    <row r="48" spans="1:8" s="6" customFormat="1" x14ac:dyDescent="0.2">
      <c r="A48" s="79">
        <v>3</v>
      </c>
      <c r="B48" s="49" t="s">
        <v>120</v>
      </c>
      <c r="C48" s="42">
        <v>2013</v>
      </c>
      <c r="D48" s="59">
        <v>479.7</v>
      </c>
    </row>
    <row r="49" spans="1:5" s="6" customFormat="1" x14ac:dyDescent="0.2">
      <c r="A49" s="79">
        <v>4</v>
      </c>
      <c r="B49" s="49" t="s">
        <v>120</v>
      </c>
      <c r="C49" s="42">
        <v>2013</v>
      </c>
      <c r="D49" s="59">
        <v>479.7</v>
      </c>
    </row>
    <row r="50" spans="1:5" s="6" customFormat="1" x14ac:dyDescent="0.2">
      <c r="A50" s="79">
        <v>5</v>
      </c>
      <c r="B50" s="49" t="s">
        <v>121</v>
      </c>
      <c r="C50" s="42">
        <v>2013</v>
      </c>
      <c r="D50" s="59">
        <v>406</v>
      </c>
    </row>
    <row r="51" spans="1:5" s="6" customFormat="1" x14ac:dyDescent="0.2">
      <c r="A51" s="79">
        <v>6</v>
      </c>
      <c r="B51" s="100" t="s">
        <v>121</v>
      </c>
      <c r="C51" s="101">
        <v>2013</v>
      </c>
      <c r="D51" s="102">
        <v>406</v>
      </c>
    </row>
    <row r="52" spans="1:5" s="6" customFormat="1" x14ac:dyDescent="0.2">
      <c r="A52" s="79">
        <v>7</v>
      </c>
      <c r="B52" s="49" t="s">
        <v>138</v>
      </c>
      <c r="C52" s="42">
        <v>2014</v>
      </c>
      <c r="D52" s="59">
        <v>865</v>
      </c>
    </row>
    <row r="53" spans="1:5" s="6" customFormat="1" x14ac:dyDescent="0.2">
      <c r="A53" s="79">
        <v>8</v>
      </c>
      <c r="B53" s="49" t="s">
        <v>139</v>
      </c>
      <c r="C53" s="42">
        <v>2014</v>
      </c>
      <c r="D53" s="59">
        <v>621</v>
      </c>
    </row>
    <row r="54" spans="1:5" s="6" customFormat="1" x14ac:dyDescent="0.2">
      <c r="A54" s="79">
        <v>9</v>
      </c>
      <c r="B54" s="49" t="s">
        <v>140</v>
      </c>
      <c r="C54" s="42">
        <v>2014</v>
      </c>
      <c r="D54" s="59">
        <v>5789</v>
      </c>
    </row>
    <row r="55" spans="1:5" s="6" customFormat="1" x14ac:dyDescent="0.2">
      <c r="A55" s="79">
        <v>10</v>
      </c>
      <c r="B55" s="49" t="s">
        <v>141</v>
      </c>
      <c r="C55" s="42">
        <v>2014</v>
      </c>
      <c r="D55" s="59">
        <v>989.01</v>
      </c>
    </row>
    <row r="56" spans="1:5" s="6" customFormat="1" x14ac:dyDescent="0.2">
      <c r="A56" s="79">
        <v>11</v>
      </c>
      <c r="B56" s="49" t="s">
        <v>177</v>
      </c>
      <c r="C56" s="42">
        <v>2015</v>
      </c>
      <c r="D56" s="59">
        <v>3167.81</v>
      </c>
    </row>
    <row r="57" spans="1:5" s="6" customFormat="1" x14ac:dyDescent="0.2">
      <c r="A57" s="79">
        <v>12</v>
      </c>
      <c r="B57" s="49" t="s">
        <v>178</v>
      </c>
      <c r="C57" s="42">
        <v>2015</v>
      </c>
      <c r="D57" s="59">
        <v>1490</v>
      </c>
    </row>
    <row r="58" spans="1:5" s="6" customFormat="1" x14ac:dyDescent="0.2">
      <c r="A58" s="79">
        <v>13</v>
      </c>
      <c r="B58" s="49" t="s">
        <v>229</v>
      </c>
      <c r="C58" s="42">
        <v>2016</v>
      </c>
      <c r="D58" s="59">
        <v>2380</v>
      </c>
    </row>
    <row r="59" spans="1:5" s="6" customFormat="1" x14ac:dyDescent="0.2">
      <c r="A59" s="166">
        <v>14</v>
      </c>
      <c r="B59" s="167" t="s">
        <v>230</v>
      </c>
      <c r="C59" s="168">
        <v>2016</v>
      </c>
      <c r="D59" s="169">
        <v>2969.22</v>
      </c>
    </row>
    <row r="60" spans="1:5" s="6" customFormat="1" x14ac:dyDescent="0.2">
      <c r="A60" s="79">
        <v>15</v>
      </c>
      <c r="B60" s="49" t="s">
        <v>253</v>
      </c>
      <c r="C60" s="42">
        <v>2017</v>
      </c>
      <c r="D60" s="59">
        <v>8598.89</v>
      </c>
    </row>
    <row r="61" spans="1:5" s="6" customFormat="1" x14ac:dyDescent="0.2">
      <c r="A61" s="166">
        <v>16</v>
      </c>
      <c r="B61" s="49" t="s">
        <v>253</v>
      </c>
      <c r="C61" s="42">
        <v>2017</v>
      </c>
      <c r="D61" s="59">
        <v>8598.89</v>
      </c>
    </row>
    <row r="62" spans="1:5" s="6" customFormat="1" x14ac:dyDescent="0.2">
      <c r="A62" s="79">
        <v>17</v>
      </c>
      <c r="B62" s="49" t="s">
        <v>254</v>
      </c>
      <c r="C62" s="42">
        <v>2017</v>
      </c>
      <c r="D62" s="59">
        <v>3380</v>
      </c>
    </row>
    <row r="63" spans="1:5" s="6" customFormat="1" x14ac:dyDescent="0.2">
      <c r="A63" s="166">
        <v>18</v>
      </c>
      <c r="B63" s="49" t="s">
        <v>255</v>
      </c>
      <c r="C63" s="42">
        <v>2017</v>
      </c>
      <c r="D63" s="59">
        <v>2689</v>
      </c>
    </row>
    <row r="64" spans="1:5" ht="12.75" customHeight="1" x14ac:dyDescent="0.2">
      <c r="A64" s="239" t="s">
        <v>7</v>
      </c>
      <c r="B64" s="239"/>
      <c r="C64" s="239"/>
      <c r="D64" s="19">
        <f>SUM(D46:D63)</f>
        <v>45615.47</v>
      </c>
      <c r="E64" s="3"/>
    </row>
    <row r="65" spans="1:5" ht="12.75" customHeight="1" x14ac:dyDescent="0.2">
      <c r="A65" s="246" t="s">
        <v>66</v>
      </c>
      <c r="B65" s="247"/>
      <c r="C65" s="247"/>
      <c r="D65" s="248"/>
      <c r="E65" s="3"/>
    </row>
    <row r="66" spans="1:5" s="6" customFormat="1" ht="25.2" x14ac:dyDescent="0.2">
      <c r="A66" s="76">
        <v>1</v>
      </c>
      <c r="B66" s="78" t="s">
        <v>183</v>
      </c>
      <c r="C66" s="74"/>
      <c r="D66" s="82">
        <v>2398.5</v>
      </c>
    </row>
    <row r="67" spans="1:5" s="6" customFormat="1" x14ac:dyDescent="0.2">
      <c r="A67" s="42">
        <v>2</v>
      </c>
      <c r="B67" s="104" t="s">
        <v>184</v>
      </c>
      <c r="C67" s="80"/>
      <c r="D67" s="83">
        <v>369</v>
      </c>
    </row>
    <row r="68" spans="1:5" s="6" customFormat="1" x14ac:dyDescent="0.2">
      <c r="A68" s="74">
        <v>3</v>
      </c>
      <c r="B68" s="49" t="s">
        <v>185</v>
      </c>
      <c r="C68" s="42"/>
      <c r="D68" s="59">
        <v>1832.7</v>
      </c>
    </row>
    <row r="69" spans="1:5" s="6" customFormat="1" x14ac:dyDescent="0.2">
      <c r="A69" s="76">
        <v>4</v>
      </c>
      <c r="B69" s="49" t="s">
        <v>186</v>
      </c>
      <c r="C69" s="42"/>
      <c r="D69" s="59">
        <v>369.9</v>
      </c>
    </row>
    <row r="70" spans="1:5" s="6" customFormat="1" x14ac:dyDescent="0.2">
      <c r="A70" s="42">
        <v>5</v>
      </c>
      <c r="B70" s="49" t="s">
        <v>187</v>
      </c>
      <c r="C70" s="42"/>
      <c r="D70" s="59">
        <v>339.48</v>
      </c>
    </row>
    <row r="71" spans="1:5" s="6" customFormat="1" x14ac:dyDescent="0.2">
      <c r="A71" s="42">
        <v>6</v>
      </c>
      <c r="B71" s="49" t="s">
        <v>188</v>
      </c>
      <c r="C71" s="42"/>
      <c r="D71" s="59">
        <v>439</v>
      </c>
    </row>
    <row r="72" spans="1:5" s="6" customFormat="1" x14ac:dyDescent="0.2">
      <c r="A72" s="42">
        <v>7</v>
      </c>
      <c r="B72" s="49" t="s">
        <v>97</v>
      </c>
      <c r="C72" s="42">
        <v>2016</v>
      </c>
      <c r="D72" s="59">
        <v>3499.99</v>
      </c>
    </row>
    <row r="73" spans="1:5" s="6" customFormat="1" x14ac:dyDescent="0.2">
      <c r="A73" s="42">
        <v>8</v>
      </c>
      <c r="B73" s="49" t="s">
        <v>234</v>
      </c>
      <c r="C73" s="42">
        <v>2016</v>
      </c>
      <c r="D73" s="59">
        <v>839</v>
      </c>
    </row>
    <row r="74" spans="1:5" s="6" customFormat="1" x14ac:dyDescent="0.2">
      <c r="A74" s="42">
        <v>9</v>
      </c>
      <c r="B74" s="49" t="s">
        <v>235</v>
      </c>
      <c r="C74" s="42">
        <v>2016</v>
      </c>
      <c r="D74" s="59">
        <v>3371</v>
      </c>
    </row>
    <row r="75" spans="1:5" s="6" customFormat="1" x14ac:dyDescent="0.2">
      <c r="A75" s="42">
        <v>10</v>
      </c>
      <c r="B75" s="49" t="s">
        <v>235</v>
      </c>
      <c r="C75" s="42">
        <v>2016</v>
      </c>
      <c r="D75" s="59">
        <v>3479</v>
      </c>
    </row>
    <row r="76" spans="1:5" s="6" customFormat="1" x14ac:dyDescent="0.2">
      <c r="A76" s="42">
        <v>11</v>
      </c>
      <c r="B76" s="49" t="s">
        <v>236</v>
      </c>
      <c r="C76" s="42">
        <v>2016</v>
      </c>
      <c r="D76" s="59">
        <v>747.84</v>
      </c>
    </row>
    <row r="77" spans="1:5" s="6" customFormat="1" x14ac:dyDescent="0.2">
      <c r="A77" s="42">
        <v>12</v>
      </c>
      <c r="B77" s="49" t="s">
        <v>237</v>
      </c>
      <c r="C77" s="42">
        <v>2016</v>
      </c>
      <c r="D77" s="59">
        <v>725.7</v>
      </c>
    </row>
    <row r="78" spans="1:5" s="6" customFormat="1" x14ac:dyDescent="0.2">
      <c r="A78" s="42">
        <v>13</v>
      </c>
      <c r="B78" s="49" t="s">
        <v>97</v>
      </c>
      <c r="C78" s="42">
        <v>2016</v>
      </c>
      <c r="D78" s="59">
        <v>3419</v>
      </c>
    </row>
    <row r="79" spans="1:5" s="6" customFormat="1" x14ac:dyDescent="0.2">
      <c r="A79" s="42">
        <v>14</v>
      </c>
      <c r="B79" s="49" t="s">
        <v>97</v>
      </c>
      <c r="C79" s="42">
        <v>2018</v>
      </c>
      <c r="D79" s="59">
        <v>2999.94</v>
      </c>
    </row>
    <row r="80" spans="1:5" s="6" customFormat="1" x14ac:dyDescent="0.2">
      <c r="A80" s="42">
        <v>15</v>
      </c>
      <c r="B80" s="49" t="s">
        <v>274</v>
      </c>
      <c r="C80" s="42">
        <v>2017</v>
      </c>
      <c r="D80" s="59">
        <v>799</v>
      </c>
    </row>
    <row r="81" spans="1:5 16384:16384" s="6" customFormat="1" x14ac:dyDescent="0.2">
      <c r="A81" s="42">
        <v>16</v>
      </c>
      <c r="B81" s="49" t="s">
        <v>275</v>
      </c>
      <c r="C81" s="42">
        <v>2017</v>
      </c>
      <c r="D81" s="59">
        <v>1250</v>
      </c>
    </row>
    <row r="82" spans="1:5 16384:16384" s="6" customFormat="1" x14ac:dyDescent="0.2">
      <c r="A82" s="42">
        <v>17</v>
      </c>
      <c r="B82" s="49" t="s">
        <v>276</v>
      </c>
      <c r="C82" s="42">
        <v>2017</v>
      </c>
      <c r="D82" s="59">
        <v>650</v>
      </c>
    </row>
    <row r="83" spans="1:5 16384:16384" ht="12.75" customHeight="1" x14ac:dyDescent="0.2">
      <c r="A83" s="239" t="s">
        <v>7</v>
      </c>
      <c r="B83" s="239"/>
      <c r="C83" s="239"/>
      <c r="D83" s="19">
        <f>SUM(D66:D82)</f>
        <v>27529.05</v>
      </c>
      <c r="E83" s="3"/>
      <c r="XFD83" s="14">
        <f>SUM(D83:XFC83)</f>
        <v>27529.05</v>
      </c>
    </row>
    <row r="84" spans="1:5 16384:16384" ht="12.75" customHeight="1" x14ac:dyDescent="0.2">
      <c r="A84" s="246" t="s">
        <v>74</v>
      </c>
      <c r="B84" s="247"/>
      <c r="C84" s="247"/>
      <c r="D84" s="248"/>
      <c r="E84" s="3"/>
    </row>
    <row r="85" spans="1:5 16384:16384" ht="12.75" customHeight="1" x14ac:dyDescent="0.2">
      <c r="A85" s="79">
        <v>1</v>
      </c>
      <c r="B85" s="75" t="s">
        <v>123</v>
      </c>
      <c r="C85" s="79">
        <v>2013</v>
      </c>
      <c r="D85" s="82">
        <v>398</v>
      </c>
      <c r="E85" s="3"/>
    </row>
    <row r="86" spans="1:5 16384:16384" ht="12.75" customHeight="1" x14ac:dyDescent="0.2">
      <c r="A86" s="239" t="s">
        <v>7</v>
      </c>
      <c r="B86" s="239"/>
      <c r="C86" s="239"/>
      <c r="D86" s="19">
        <f>SUM(D85:D85)</f>
        <v>398</v>
      </c>
      <c r="E86" s="3"/>
    </row>
    <row r="87" spans="1:5 16384:16384" ht="12.75" customHeight="1" x14ac:dyDescent="0.2">
      <c r="A87" s="246" t="s">
        <v>75</v>
      </c>
      <c r="B87" s="247"/>
      <c r="C87" s="247"/>
      <c r="D87" s="248"/>
      <c r="E87" s="3"/>
    </row>
    <row r="88" spans="1:5 16384:16384" x14ac:dyDescent="0.2">
      <c r="A88" s="9">
        <v>1</v>
      </c>
      <c r="B88" s="106" t="s">
        <v>180</v>
      </c>
      <c r="C88" s="107">
        <v>2015</v>
      </c>
      <c r="D88" s="59">
        <v>2988.9</v>
      </c>
    </row>
    <row r="89" spans="1:5 16384:16384" x14ac:dyDescent="0.2">
      <c r="A89" s="9">
        <v>2</v>
      </c>
      <c r="B89" s="106" t="s">
        <v>181</v>
      </c>
      <c r="C89" s="107">
        <v>2013</v>
      </c>
      <c r="D89" s="59">
        <v>6378.78</v>
      </c>
    </row>
    <row r="90" spans="1:5 16384:16384" x14ac:dyDescent="0.2">
      <c r="A90" s="9">
        <v>3</v>
      </c>
      <c r="B90" s="106" t="s">
        <v>182</v>
      </c>
      <c r="C90" s="107">
        <v>2015</v>
      </c>
      <c r="D90" s="59">
        <v>923.73</v>
      </c>
    </row>
    <row r="91" spans="1:5 16384:16384" x14ac:dyDescent="0.2">
      <c r="A91" s="9">
        <v>4</v>
      </c>
      <c r="B91" s="152" t="s">
        <v>238</v>
      </c>
      <c r="C91" s="153">
        <v>2016</v>
      </c>
      <c r="D91" s="59">
        <v>788</v>
      </c>
    </row>
    <row r="92" spans="1:5 16384:16384" x14ac:dyDescent="0.2">
      <c r="A92" s="9">
        <v>5</v>
      </c>
      <c r="B92" s="152" t="s">
        <v>239</v>
      </c>
      <c r="C92" s="153">
        <v>2016</v>
      </c>
      <c r="D92" s="59">
        <v>3136</v>
      </c>
    </row>
    <row r="93" spans="1:5 16384:16384" ht="12.75" customHeight="1" x14ac:dyDescent="0.2">
      <c r="A93" s="239" t="s">
        <v>7</v>
      </c>
      <c r="B93" s="239"/>
      <c r="C93" s="239"/>
      <c r="D93" s="19">
        <f>SUM(D88:D92)</f>
        <v>14215.41</v>
      </c>
      <c r="E93" s="3"/>
    </row>
    <row r="94" spans="1:5 16384:16384" ht="12.75" customHeight="1" x14ac:dyDescent="0.2">
      <c r="A94" s="246" t="s">
        <v>210</v>
      </c>
      <c r="B94" s="247"/>
      <c r="C94" s="247"/>
      <c r="D94" s="248"/>
      <c r="E94" s="3"/>
    </row>
    <row r="95" spans="1:5 16384:16384" s="161" customFormat="1" ht="12.75" customHeight="1" x14ac:dyDescent="0.2">
      <c r="A95" s="156">
        <v>1</v>
      </c>
      <c r="B95" s="157" t="s">
        <v>240</v>
      </c>
      <c r="C95" s="158">
        <v>2013</v>
      </c>
      <c r="D95" s="159">
        <f>522.75*2</f>
        <v>1045.5</v>
      </c>
      <c r="E95" s="160"/>
    </row>
    <row r="96" spans="1:5 16384:16384" s="161" customFormat="1" ht="12.75" customHeight="1" x14ac:dyDescent="0.2">
      <c r="A96" s="156">
        <v>2</v>
      </c>
      <c r="B96" s="157" t="s">
        <v>211</v>
      </c>
      <c r="C96" s="158">
        <v>2014</v>
      </c>
      <c r="D96" s="47">
        <v>698.96</v>
      </c>
      <c r="E96" s="160"/>
    </row>
    <row r="97" spans="1:8" s="161" customFormat="1" ht="12.75" customHeight="1" x14ac:dyDescent="0.2">
      <c r="A97" s="156">
        <v>3</v>
      </c>
      <c r="B97" s="157" t="s">
        <v>212</v>
      </c>
      <c r="C97" s="158">
        <v>2015</v>
      </c>
      <c r="D97" s="47">
        <v>1476</v>
      </c>
      <c r="E97" s="160"/>
    </row>
    <row r="98" spans="1:8" s="161" customFormat="1" ht="12.75" customHeight="1" x14ac:dyDescent="0.2">
      <c r="A98" s="156">
        <v>4</v>
      </c>
      <c r="B98" s="157" t="s">
        <v>213</v>
      </c>
      <c r="C98" s="158">
        <v>2013</v>
      </c>
      <c r="D98" s="47">
        <v>1150</v>
      </c>
      <c r="E98" s="160"/>
    </row>
    <row r="99" spans="1:8" x14ac:dyDescent="0.2">
      <c r="A99" s="239" t="s">
        <v>7</v>
      </c>
      <c r="B99" s="239"/>
      <c r="C99" s="239"/>
      <c r="D99" s="19">
        <f>SUM(D95:D98)</f>
        <v>4370.46</v>
      </c>
      <c r="E99" s="3"/>
      <c r="H99" s="12"/>
    </row>
    <row r="100" spans="1:8" x14ac:dyDescent="0.2">
      <c r="A100" s="150"/>
      <c r="B100" s="150"/>
      <c r="C100" s="150"/>
      <c r="D100" s="151"/>
      <c r="E100" s="3"/>
      <c r="H100" s="12"/>
    </row>
    <row r="101" spans="1:8" x14ac:dyDescent="0.2">
      <c r="A101" s="24"/>
      <c r="D101" s="7" t="s">
        <v>14</v>
      </c>
      <c r="E101" s="3"/>
    </row>
    <row r="102" spans="1:8" x14ac:dyDescent="0.2">
      <c r="A102" s="24"/>
      <c r="D102" s="7"/>
      <c r="E102" s="3"/>
    </row>
    <row r="103" spans="1:8" ht="25.2" x14ac:dyDescent="0.2">
      <c r="A103" s="67" t="s">
        <v>0</v>
      </c>
      <c r="B103" s="67" t="s">
        <v>3</v>
      </c>
      <c r="C103" s="67" t="s">
        <v>4</v>
      </c>
      <c r="D103" s="81" t="s">
        <v>2</v>
      </c>
      <c r="E103" s="3"/>
      <c r="G103" s="12"/>
    </row>
    <row r="104" spans="1:8" x14ac:dyDescent="0.2">
      <c r="A104" s="249" t="s">
        <v>24</v>
      </c>
      <c r="B104" s="249"/>
      <c r="C104" s="249"/>
      <c r="D104" s="249"/>
      <c r="E104" s="3"/>
    </row>
    <row r="105" spans="1:8" s="6" customFormat="1" x14ac:dyDescent="0.2">
      <c r="A105" s="42">
        <v>1</v>
      </c>
      <c r="B105" s="105" t="s">
        <v>108</v>
      </c>
      <c r="C105" s="42">
        <v>2013</v>
      </c>
      <c r="D105" s="59">
        <v>2001.78</v>
      </c>
    </row>
    <row r="106" spans="1:8" s="6" customFormat="1" x14ac:dyDescent="0.2">
      <c r="A106" s="42">
        <v>2</v>
      </c>
      <c r="B106" s="105" t="s">
        <v>108</v>
      </c>
      <c r="C106" s="42">
        <v>2013</v>
      </c>
      <c r="D106" s="59">
        <v>2001.78</v>
      </c>
    </row>
    <row r="107" spans="1:8" s="6" customFormat="1" x14ac:dyDescent="0.2">
      <c r="A107" s="42">
        <v>3</v>
      </c>
      <c r="B107" s="105" t="s">
        <v>109</v>
      </c>
      <c r="C107" s="42">
        <v>2013</v>
      </c>
      <c r="D107" s="59">
        <v>4645</v>
      </c>
    </row>
    <row r="108" spans="1:8" s="6" customFormat="1" x14ac:dyDescent="0.2">
      <c r="A108" s="42">
        <v>4</v>
      </c>
      <c r="B108" s="105" t="s">
        <v>110</v>
      </c>
      <c r="C108" s="42">
        <v>2013</v>
      </c>
      <c r="D108" s="59">
        <v>479.7</v>
      </c>
    </row>
    <row r="109" spans="1:8" s="6" customFormat="1" x14ac:dyDescent="0.2">
      <c r="A109" s="42">
        <v>5</v>
      </c>
      <c r="B109" s="105" t="s">
        <v>111</v>
      </c>
      <c r="C109" s="42">
        <v>2013</v>
      </c>
      <c r="D109" s="59">
        <v>275.08</v>
      </c>
    </row>
    <row r="110" spans="1:8" s="6" customFormat="1" x14ac:dyDescent="0.2">
      <c r="A110" s="42">
        <v>6</v>
      </c>
      <c r="B110" s="49" t="s">
        <v>133</v>
      </c>
      <c r="C110" s="42">
        <v>2014</v>
      </c>
      <c r="D110" s="59">
        <v>5479.99</v>
      </c>
    </row>
    <row r="111" spans="1:8" s="6" customFormat="1" x14ac:dyDescent="0.2">
      <c r="A111" s="42">
        <v>7</v>
      </c>
      <c r="B111" s="49" t="s">
        <v>220</v>
      </c>
      <c r="C111" s="42">
        <v>2016</v>
      </c>
      <c r="D111" s="59">
        <v>1683</v>
      </c>
    </row>
    <row r="112" spans="1:8" s="6" customFormat="1" x14ac:dyDescent="0.2">
      <c r="A112" s="42">
        <v>8</v>
      </c>
      <c r="B112" s="49" t="s">
        <v>242</v>
      </c>
      <c r="C112" s="42">
        <v>2017</v>
      </c>
      <c r="D112" s="59">
        <v>447.72</v>
      </c>
    </row>
    <row r="113" spans="1:10" s="6" customFormat="1" x14ac:dyDescent="0.2">
      <c r="A113" s="42">
        <v>9</v>
      </c>
      <c r="B113" s="49" t="s">
        <v>259</v>
      </c>
      <c r="C113" s="42">
        <v>2015</v>
      </c>
      <c r="D113" s="59">
        <v>2500</v>
      </c>
    </row>
    <row r="114" spans="1:10" s="6" customFormat="1" x14ac:dyDescent="0.2">
      <c r="A114" s="42">
        <v>10</v>
      </c>
      <c r="B114" s="49" t="s">
        <v>260</v>
      </c>
      <c r="C114" s="42">
        <v>2018</v>
      </c>
      <c r="D114" s="59">
        <v>5407.08</v>
      </c>
    </row>
    <row r="115" spans="1:10" s="6" customFormat="1" x14ac:dyDescent="0.2">
      <c r="A115" s="42">
        <v>11</v>
      </c>
      <c r="B115" s="49" t="s">
        <v>261</v>
      </c>
      <c r="C115" s="42">
        <v>2018</v>
      </c>
      <c r="D115" s="59">
        <v>2500</v>
      </c>
    </row>
    <row r="116" spans="1:10" s="6" customFormat="1" x14ac:dyDescent="0.2">
      <c r="A116" s="42">
        <v>12</v>
      </c>
      <c r="B116" s="49" t="s">
        <v>242</v>
      </c>
      <c r="C116" s="42">
        <v>2018</v>
      </c>
      <c r="D116" s="59">
        <v>492</v>
      </c>
    </row>
    <row r="117" spans="1:10" s="6" customFormat="1" x14ac:dyDescent="0.2">
      <c r="A117" s="42">
        <v>13</v>
      </c>
      <c r="B117" s="49" t="s">
        <v>262</v>
      </c>
      <c r="C117" s="42">
        <v>2018</v>
      </c>
      <c r="D117" s="59">
        <v>2500</v>
      </c>
    </row>
    <row r="118" spans="1:10" s="6" customFormat="1" x14ac:dyDescent="0.2">
      <c r="A118" s="42">
        <v>14</v>
      </c>
      <c r="B118" s="49" t="s">
        <v>243</v>
      </c>
      <c r="C118" s="42">
        <v>2017</v>
      </c>
      <c r="D118" s="59">
        <v>826.56</v>
      </c>
    </row>
    <row r="119" spans="1:10" x14ac:dyDescent="0.2">
      <c r="A119" s="252" t="s">
        <v>25</v>
      </c>
      <c r="B119" s="253"/>
      <c r="C119" s="254"/>
      <c r="D119" s="35">
        <f>SUM(D105:D118)</f>
        <v>31239.690000000006</v>
      </c>
      <c r="E119" s="3"/>
    </row>
    <row r="120" spans="1:10" x14ac:dyDescent="0.2">
      <c r="A120" s="250" t="s">
        <v>63</v>
      </c>
      <c r="B120" s="251"/>
      <c r="C120" s="251"/>
      <c r="D120" s="251"/>
      <c r="E120" s="3"/>
      <c r="J120" s="12"/>
    </row>
    <row r="121" spans="1:10" s="84" customFormat="1" x14ac:dyDescent="0.2">
      <c r="A121" s="79">
        <v>1</v>
      </c>
      <c r="B121" s="105" t="s">
        <v>116</v>
      </c>
      <c r="C121" s="42">
        <v>2013</v>
      </c>
      <c r="D121" s="59">
        <v>5464</v>
      </c>
    </row>
    <row r="122" spans="1:10" s="84" customFormat="1" ht="25.2" x14ac:dyDescent="0.2">
      <c r="A122" s="74">
        <v>2</v>
      </c>
      <c r="B122" s="105" t="s">
        <v>171</v>
      </c>
      <c r="C122" s="42">
        <v>2013</v>
      </c>
      <c r="D122" s="59">
        <v>6211.5</v>
      </c>
    </row>
    <row r="123" spans="1:10" s="84" customFormat="1" x14ac:dyDescent="0.2">
      <c r="A123" s="79">
        <v>3</v>
      </c>
      <c r="B123" s="108" t="s">
        <v>117</v>
      </c>
      <c r="C123" s="101">
        <v>2013</v>
      </c>
      <c r="D123" s="102">
        <v>1095</v>
      </c>
    </row>
    <row r="124" spans="1:10" s="84" customFormat="1" x14ac:dyDescent="0.2">
      <c r="A124" s="74">
        <v>4</v>
      </c>
      <c r="B124" s="49" t="s">
        <v>134</v>
      </c>
      <c r="C124" s="42">
        <v>2014</v>
      </c>
      <c r="D124" s="59">
        <v>1910</v>
      </c>
    </row>
    <row r="125" spans="1:10" s="84" customFormat="1" x14ac:dyDescent="0.2">
      <c r="A125" s="79">
        <v>5</v>
      </c>
      <c r="B125" s="49" t="s">
        <v>135</v>
      </c>
      <c r="C125" s="42">
        <v>2014</v>
      </c>
      <c r="D125" s="59">
        <v>17200</v>
      </c>
    </row>
    <row r="126" spans="1:10" s="84" customFormat="1" x14ac:dyDescent="0.2">
      <c r="A126" s="74">
        <v>6</v>
      </c>
      <c r="B126" s="49" t="s">
        <v>136</v>
      </c>
      <c r="C126" s="42">
        <v>2014</v>
      </c>
      <c r="D126" s="59">
        <v>1499</v>
      </c>
    </row>
    <row r="127" spans="1:10" s="84" customFormat="1" x14ac:dyDescent="0.2">
      <c r="A127" s="79">
        <v>7</v>
      </c>
      <c r="B127" s="49" t="s">
        <v>223</v>
      </c>
      <c r="C127" s="42">
        <v>2014</v>
      </c>
      <c r="D127" s="59">
        <v>4200</v>
      </c>
    </row>
    <row r="128" spans="1:10" s="84" customFormat="1" x14ac:dyDescent="0.2">
      <c r="A128" s="74">
        <v>8</v>
      </c>
      <c r="B128" s="49" t="s">
        <v>137</v>
      </c>
      <c r="C128" s="42">
        <v>2014</v>
      </c>
      <c r="D128" s="59">
        <v>1879</v>
      </c>
    </row>
    <row r="129" spans="1:7" s="84" customFormat="1" x14ac:dyDescent="0.2">
      <c r="A129" s="79">
        <v>9</v>
      </c>
      <c r="B129" s="49" t="s">
        <v>224</v>
      </c>
      <c r="C129" s="42">
        <v>2014</v>
      </c>
      <c r="D129" s="59">
        <v>2238</v>
      </c>
    </row>
    <row r="130" spans="1:7" s="84" customFormat="1" x14ac:dyDescent="0.2">
      <c r="A130" s="74">
        <v>10</v>
      </c>
      <c r="B130" s="49" t="s">
        <v>225</v>
      </c>
      <c r="C130" s="42">
        <v>2014</v>
      </c>
      <c r="D130" s="59">
        <v>5400</v>
      </c>
    </row>
    <row r="131" spans="1:7" s="84" customFormat="1" x14ac:dyDescent="0.2">
      <c r="A131" s="79">
        <v>11</v>
      </c>
      <c r="B131" s="49" t="s">
        <v>172</v>
      </c>
      <c r="C131" s="42">
        <v>2014</v>
      </c>
      <c r="D131" s="59">
        <v>867</v>
      </c>
    </row>
    <row r="132" spans="1:7" s="84" customFormat="1" x14ac:dyDescent="0.2">
      <c r="A132" s="74">
        <v>12</v>
      </c>
      <c r="B132" s="49" t="s">
        <v>98</v>
      </c>
      <c r="C132" s="42">
        <v>2015</v>
      </c>
      <c r="D132" s="59">
        <v>199</v>
      </c>
    </row>
    <row r="133" spans="1:7" s="84" customFormat="1" x14ac:dyDescent="0.2">
      <c r="A133" s="79">
        <v>13</v>
      </c>
      <c r="B133" s="49" t="s">
        <v>173</v>
      </c>
      <c r="C133" s="42">
        <v>2015</v>
      </c>
      <c r="D133" s="59">
        <v>1806</v>
      </c>
    </row>
    <row r="134" spans="1:7" s="84" customFormat="1" x14ac:dyDescent="0.2">
      <c r="A134" s="74">
        <v>14</v>
      </c>
      <c r="B134" s="49" t="s">
        <v>174</v>
      </c>
      <c r="C134" s="42">
        <v>2015</v>
      </c>
      <c r="D134" s="59">
        <v>8494</v>
      </c>
    </row>
    <row r="135" spans="1:7" s="84" customFormat="1" x14ac:dyDescent="0.2">
      <c r="A135" s="79">
        <v>15</v>
      </c>
      <c r="B135" s="49" t="s">
        <v>221</v>
      </c>
      <c r="C135" s="42">
        <v>2015</v>
      </c>
      <c r="D135" s="59">
        <v>2099</v>
      </c>
    </row>
    <row r="136" spans="1:7" s="84" customFormat="1" x14ac:dyDescent="0.2">
      <c r="A136" s="74">
        <v>16</v>
      </c>
      <c r="B136" s="49" t="s">
        <v>222</v>
      </c>
      <c r="C136" s="42">
        <v>2016</v>
      </c>
      <c r="D136" s="59">
        <v>6300</v>
      </c>
    </row>
    <row r="137" spans="1:7" s="84" customFormat="1" x14ac:dyDescent="0.2">
      <c r="A137" s="79">
        <v>17</v>
      </c>
      <c r="B137" s="49" t="s">
        <v>250</v>
      </c>
      <c r="C137" s="42">
        <v>2017</v>
      </c>
      <c r="D137" s="59">
        <v>5000</v>
      </c>
    </row>
    <row r="138" spans="1:7" s="84" customFormat="1" x14ac:dyDescent="0.2">
      <c r="A138" s="74">
        <v>18</v>
      </c>
      <c r="B138" s="49" t="s">
        <v>251</v>
      </c>
      <c r="C138" s="42">
        <v>2017</v>
      </c>
      <c r="D138" s="59">
        <v>5697</v>
      </c>
    </row>
    <row r="139" spans="1:7" x14ac:dyDescent="0.2">
      <c r="A139" s="239"/>
      <c r="B139" s="239"/>
      <c r="C139" s="239"/>
      <c r="D139" s="19">
        <f>SUM(D121:D138)</f>
        <v>77558.5</v>
      </c>
      <c r="E139" s="3"/>
      <c r="F139" s="15"/>
      <c r="G139" s="12"/>
    </row>
    <row r="140" spans="1:7" ht="12.75" customHeight="1" x14ac:dyDescent="0.2">
      <c r="A140" s="240" t="s">
        <v>64</v>
      </c>
      <c r="B140" s="241"/>
      <c r="C140" s="241"/>
      <c r="D140" s="242"/>
      <c r="E140" s="3"/>
    </row>
    <row r="141" spans="1:7" s="6" customFormat="1" x14ac:dyDescent="0.2">
      <c r="A141" s="79">
        <v>1</v>
      </c>
      <c r="B141" s="75" t="s">
        <v>265</v>
      </c>
      <c r="C141" s="76">
        <v>2016</v>
      </c>
      <c r="D141" s="82">
        <v>1379</v>
      </c>
    </row>
    <row r="142" spans="1:7" ht="12.75" customHeight="1" x14ac:dyDescent="0.2">
      <c r="A142" s="239"/>
      <c r="B142" s="239"/>
      <c r="C142" s="239"/>
      <c r="D142" s="19">
        <f>SUM(D141:D141)</f>
        <v>1379</v>
      </c>
      <c r="E142" s="3"/>
      <c r="G142" s="11"/>
    </row>
    <row r="143" spans="1:7" x14ac:dyDescent="0.2">
      <c r="A143" s="246" t="s">
        <v>65</v>
      </c>
      <c r="B143" s="247"/>
      <c r="C143" s="247"/>
      <c r="D143" s="248"/>
      <c r="E143" s="3"/>
      <c r="G143" s="11"/>
    </row>
    <row r="144" spans="1:7" s="6" customFormat="1" x14ac:dyDescent="0.2">
      <c r="A144" s="74">
        <v>1</v>
      </c>
      <c r="B144" s="49" t="s">
        <v>122</v>
      </c>
      <c r="C144" s="42">
        <v>2013</v>
      </c>
      <c r="D144" s="59">
        <v>2324.6999999999998</v>
      </c>
    </row>
    <row r="145" spans="1:7" s="6" customFormat="1" x14ac:dyDescent="0.2">
      <c r="A145" s="74">
        <v>2</v>
      </c>
      <c r="B145" s="100" t="s">
        <v>146</v>
      </c>
      <c r="C145" s="101">
        <v>2014</v>
      </c>
      <c r="D145" s="102">
        <v>23089</v>
      </c>
    </row>
    <row r="146" spans="1:7" s="6" customFormat="1" x14ac:dyDescent="0.2">
      <c r="A146" s="74">
        <v>3</v>
      </c>
      <c r="B146" s="49" t="s">
        <v>142</v>
      </c>
      <c r="C146" s="101">
        <v>2014</v>
      </c>
      <c r="D146" s="59">
        <v>1630</v>
      </c>
    </row>
    <row r="147" spans="1:7" s="6" customFormat="1" x14ac:dyDescent="0.2">
      <c r="A147" s="74">
        <v>4</v>
      </c>
      <c r="B147" s="49" t="s">
        <v>143</v>
      </c>
      <c r="C147" s="101">
        <v>2014</v>
      </c>
      <c r="D147" s="59">
        <v>2099</v>
      </c>
    </row>
    <row r="148" spans="1:7" s="6" customFormat="1" x14ac:dyDescent="0.2">
      <c r="A148" s="74">
        <v>5</v>
      </c>
      <c r="B148" s="49" t="s">
        <v>143</v>
      </c>
      <c r="C148" s="101">
        <v>2014</v>
      </c>
      <c r="D148" s="59">
        <v>2099</v>
      </c>
    </row>
    <row r="149" spans="1:7" s="6" customFormat="1" x14ac:dyDescent="0.2">
      <c r="A149" s="74">
        <v>6</v>
      </c>
      <c r="B149" s="49" t="s">
        <v>144</v>
      </c>
      <c r="C149" s="101">
        <v>2014</v>
      </c>
      <c r="D149" s="59">
        <v>1940</v>
      </c>
      <c r="G149" s="127"/>
    </row>
    <row r="150" spans="1:7" s="6" customFormat="1" x14ac:dyDescent="0.2">
      <c r="A150" s="74">
        <v>7</v>
      </c>
      <c r="B150" s="49" t="s">
        <v>145</v>
      </c>
      <c r="C150" s="101">
        <v>2014</v>
      </c>
      <c r="D150" s="59">
        <v>1910</v>
      </c>
      <c r="G150" s="126"/>
    </row>
    <row r="151" spans="1:7" s="6" customFormat="1" x14ac:dyDescent="0.2">
      <c r="A151" s="74">
        <v>8</v>
      </c>
      <c r="B151" s="49" t="s">
        <v>145</v>
      </c>
      <c r="C151" s="101">
        <v>2014</v>
      </c>
      <c r="D151" s="59">
        <v>1909.99</v>
      </c>
      <c r="G151" s="126"/>
    </row>
    <row r="152" spans="1:7" s="6" customFormat="1" x14ac:dyDescent="0.2">
      <c r="A152" s="74">
        <v>9</v>
      </c>
      <c r="B152" s="49" t="s">
        <v>145</v>
      </c>
      <c r="C152" s="101">
        <v>2014</v>
      </c>
      <c r="D152" s="59">
        <v>1909.99</v>
      </c>
      <c r="G152" s="126"/>
    </row>
    <row r="153" spans="1:7" s="6" customFormat="1" x14ac:dyDescent="0.2">
      <c r="A153" s="74">
        <v>10</v>
      </c>
      <c r="B153" s="49" t="s">
        <v>99</v>
      </c>
      <c r="C153" s="101">
        <v>2014</v>
      </c>
      <c r="D153" s="59">
        <v>1210</v>
      </c>
      <c r="G153" s="126"/>
    </row>
    <row r="154" spans="1:7" s="6" customFormat="1" x14ac:dyDescent="0.2">
      <c r="A154" s="74">
        <v>11</v>
      </c>
      <c r="B154" s="49" t="s">
        <v>179</v>
      </c>
      <c r="C154" s="101">
        <v>2015</v>
      </c>
      <c r="D154" s="59">
        <v>1745</v>
      </c>
      <c r="G154" s="126"/>
    </row>
    <row r="155" spans="1:7" s="6" customFormat="1" x14ac:dyDescent="0.2">
      <c r="A155" s="76">
        <v>12</v>
      </c>
      <c r="B155" s="49" t="s">
        <v>231</v>
      </c>
      <c r="C155" s="155">
        <v>2015</v>
      </c>
      <c r="D155" s="59">
        <v>2690</v>
      </c>
      <c r="G155" s="126"/>
    </row>
    <row r="156" spans="1:7" s="6" customFormat="1" x14ac:dyDescent="0.2">
      <c r="A156" s="42">
        <v>13</v>
      </c>
      <c r="B156" s="49" t="s">
        <v>232</v>
      </c>
      <c r="C156" s="155">
        <v>2016</v>
      </c>
      <c r="D156" s="59">
        <v>1795</v>
      </c>
      <c r="G156" s="126"/>
    </row>
    <row r="157" spans="1:7" s="6" customFormat="1" x14ac:dyDescent="0.2">
      <c r="A157" s="42">
        <v>14</v>
      </c>
      <c r="B157" s="164" t="s">
        <v>233</v>
      </c>
      <c r="C157" s="155">
        <v>2016</v>
      </c>
      <c r="D157" s="59">
        <v>1739.99</v>
      </c>
      <c r="G157" s="126"/>
    </row>
    <row r="158" spans="1:7" s="6" customFormat="1" x14ac:dyDescent="0.2">
      <c r="A158" s="42">
        <v>15</v>
      </c>
      <c r="B158" s="49" t="s">
        <v>252</v>
      </c>
      <c r="C158" s="42">
        <v>2017</v>
      </c>
      <c r="D158" s="59">
        <v>2000</v>
      </c>
      <c r="G158" s="126"/>
    </row>
    <row r="159" spans="1:7" s="6" customFormat="1" x14ac:dyDescent="0.2">
      <c r="A159" s="42">
        <v>16</v>
      </c>
      <c r="B159" s="49" t="s">
        <v>252</v>
      </c>
      <c r="C159" s="42">
        <v>2017</v>
      </c>
      <c r="D159" s="59">
        <v>2000</v>
      </c>
      <c r="G159" s="126"/>
    </row>
    <row r="160" spans="1:7" ht="12.75" customHeight="1" x14ac:dyDescent="0.2">
      <c r="A160" s="239"/>
      <c r="B160" s="239"/>
      <c r="C160" s="239"/>
      <c r="D160" s="19">
        <f>SUM(D144:D159)</f>
        <v>52091.669999999991</v>
      </c>
      <c r="E160" s="3"/>
      <c r="G160" s="126"/>
    </row>
    <row r="161" spans="1:7" ht="12.75" customHeight="1" x14ac:dyDescent="0.2">
      <c r="A161" s="243" t="s">
        <v>66</v>
      </c>
      <c r="B161" s="244"/>
      <c r="C161" s="244"/>
      <c r="D161" s="245"/>
      <c r="E161" s="3"/>
      <c r="G161" s="128"/>
    </row>
    <row r="162" spans="1:7" ht="12.75" customHeight="1" x14ac:dyDescent="0.2">
      <c r="A162" s="13">
        <v>1</v>
      </c>
      <c r="B162" s="32" t="s">
        <v>189</v>
      </c>
      <c r="C162" s="31"/>
      <c r="D162" s="33">
        <v>2899</v>
      </c>
      <c r="E162" s="3"/>
    </row>
    <row r="163" spans="1:7" x14ac:dyDescent="0.2">
      <c r="A163" s="67"/>
      <c r="B163" s="67"/>
      <c r="C163" s="67"/>
      <c r="D163" s="19">
        <f>SUM(D162)</f>
        <v>2899</v>
      </c>
      <c r="E163" s="3"/>
    </row>
    <row r="164" spans="1:7" x14ac:dyDescent="0.2">
      <c r="A164" s="246" t="s">
        <v>74</v>
      </c>
      <c r="B164" s="247"/>
      <c r="C164" s="247"/>
      <c r="D164" s="248"/>
      <c r="E164" s="3"/>
    </row>
    <row r="165" spans="1:7" x14ac:dyDescent="0.2">
      <c r="A165" s="79">
        <v>1</v>
      </c>
      <c r="B165" s="75" t="s">
        <v>147</v>
      </c>
      <c r="C165" s="79">
        <v>2014</v>
      </c>
      <c r="D165" s="82">
        <v>2004.9</v>
      </c>
      <c r="E165" s="3"/>
    </row>
    <row r="166" spans="1:7" x14ac:dyDescent="0.2">
      <c r="A166" s="239" t="s">
        <v>7</v>
      </c>
      <c r="B166" s="239"/>
      <c r="C166" s="239"/>
      <c r="D166" s="19">
        <f>SUM(D165:D165)</f>
        <v>2004.9</v>
      </c>
      <c r="E166" s="3"/>
    </row>
    <row r="167" spans="1:7" x14ac:dyDescent="0.2">
      <c r="A167" s="246" t="s">
        <v>75</v>
      </c>
      <c r="B167" s="247"/>
      <c r="C167" s="247"/>
      <c r="D167" s="248"/>
      <c r="E167" s="3"/>
    </row>
    <row r="168" spans="1:7" x14ac:dyDescent="0.2">
      <c r="A168" s="80">
        <v>1</v>
      </c>
      <c r="B168" s="75" t="s">
        <v>124</v>
      </c>
      <c r="C168" s="79">
        <v>2013</v>
      </c>
      <c r="D168" s="82">
        <v>2100</v>
      </c>
      <c r="E168" s="3"/>
    </row>
    <row r="169" spans="1:7" s="6" customFormat="1" x14ac:dyDescent="0.2">
      <c r="A169" s="239" t="s">
        <v>7</v>
      </c>
      <c r="B169" s="239"/>
      <c r="C169" s="239"/>
      <c r="D169" s="19">
        <f>SUM(D168:D168)</f>
        <v>2100</v>
      </c>
      <c r="E169" s="22"/>
      <c r="F169" s="10"/>
    </row>
    <row r="170" spans="1:7" s="6" customFormat="1" x14ac:dyDescent="0.2">
      <c r="A170" s="246" t="s">
        <v>210</v>
      </c>
      <c r="B170" s="247"/>
      <c r="C170" s="247"/>
      <c r="D170" s="248"/>
      <c r="E170" s="22"/>
      <c r="F170" s="10"/>
    </row>
    <row r="171" spans="1:7" s="161" customFormat="1" x14ac:dyDescent="0.2">
      <c r="A171" s="156">
        <v>1</v>
      </c>
      <c r="B171" s="157" t="s">
        <v>214</v>
      </c>
      <c r="C171" s="158">
        <v>2013</v>
      </c>
      <c r="D171" s="159">
        <v>1992.6</v>
      </c>
    </row>
    <row r="172" spans="1:7" s="161" customFormat="1" x14ac:dyDescent="0.2">
      <c r="A172" s="156">
        <v>2</v>
      </c>
      <c r="B172" s="157" t="s">
        <v>214</v>
      </c>
      <c r="C172" s="158">
        <v>2014</v>
      </c>
      <c r="D172" s="47">
        <v>2487.9899999999998</v>
      </c>
    </row>
    <row r="173" spans="1:7" s="161" customFormat="1" x14ac:dyDescent="0.2">
      <c r="A173" s="156">
        <v>3</v>
      </c>
      <c r="B173" s="157" t="s">
        <v>215</v>
      </c>
      <c r="C173" s="158">
        <v>2014</v>
      </c>
      <c r="D173" s="47">
        <v>380.07</v>
      </c>
    </row>
    <row r="174" spans="1:7" s="161" customFormat="1" x14ac:dyDescent="0.2">
      <c r="A174" s="156">
        <v>4</v>
      </c>
      <c r="B174" s="157" t="s">
        <v>216</v>
      </c>
      <c r="C174" s="158">
        <v>2013</v>
      </c>
      <c r="D174" s="47">
        <v>305</v>
      </c>
    </row>
    <row r="175" spans="1:7" x14ac:dyDescent="0.2">
      <c r="A175" s="239" t="s">
        <v>7</v>
      </c>
      <c r="B175" s="239"/>
      <c r="C175" s="239"/>
      <c r="D175" s="19">
        <f>SUM(D171:D174)</f>
        <v>5165.66</v>
      </c>
    </row>
    <row r="178" spans="4:4" x14ac:dyDescent="0.2">
      <c r="D178" s="8">
        <f>SUM(D175,D169,D166,D163,D160,D142,D139,D119,D99,D93,D86,D83,D64,D44,D34,D15)</f>
        <v>464992.58999999985</v>
      </c>
    </row>
  </sheetData>
  <mergeCells count="31">
    <mergeCell ref="A170:D170"/>
    <mergeCell ref="A175:C175"/>
    <mergeCell ref="A119:C119"/>
    <mergeCell ref="A120:D120"/>
    <mergeCell ref="A64:C64"/>
    <mergeCell ref="A83:C83"/>
    <mergeCell ref="A104:D104"/>
    <mergeCell ref="A94:D94"/>
    <mergeCell ref="A99:C99"/>
    <mergeCell ref="A164:D164"/>
    <mergeCell ref="A166:C166"/>
    <mergeCell ref="A167:D167"/>
    <mergeCell ref="A169:C169"/>
    <mergeCell ref="A139:C139"/>
    <mergeCell ref="A142:C142"/>
    <mergeCell ref="A143:D143"/>
    <mergeCell ref="A34:C34"/>
    <mergeCell ref="A5:D5"/>
    <mergeCell ref="A15:C15"/>
    <mergeCell ref="A16:D16"/>
    <mergeCell ref="A35:D35"/>
    <mergeCell ref="A160:C160"/>
    <mergeCell ref="A140:D140"/>
    <mergeCell ref="A161:D161"/>
    <mergeCell ref="A44:C44"/>
    <mergeCell ref="A93:C93"/>
    <mergeCell ref="A84:D84"/>
    <mergeCell ref="A87:D87"/>
    <mergeCell ref="A86:C86"/>
    <mergeCell ref="A45:D45"/>
    <mergeCell ref="A65:D65"/>
  </mergeCells>
  <phoneticPr fontId="0" type="noConversion"/>
  <printOptions horizontalCentered="1"/>
  <pageMargins left="0.23622047244094491" right="0.19685039370078741" top="0.39370078740157483" bottom="0.19685039370078741" header="0.51181102362204722" footer="0.51181102362204722"/>
  <pageSetup paperSize="9" fitToHeight="0" orientation="portrait" r:id="rId1"/>
  <headerFooter alignWithMargins="0"/>
  <rowBreaks count="3" manualBreakCount="3">
    <brk id="44" max="3" man="1"/>
    <brk id="99" max="3" man="1"/>
    <brk id="160" max="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workbookViewId="0">
      <selection activeCell="E21" sqref="E21"/>
    </sheetView>
  </sheetViews>
  <sheetFormatPr defaultColWidth="9.109375" defaultRowHeight="12.6" x14ac:dyDescent="0.2"/>
  <cols>
    <col min="1" max="1" width="7.88671875" style="186" customWidth="1"/>
    <col min="2" max="2" width="12.6640625" style="186" customWidth="1"/>
    <col min="3" max="3" width="12.33203125" style="186" customWidth="1"/>
    <col min="4" max="4" width="23.109375" style="186" customWidth="1"/>
    <col min="5" max="5" width="12.5546875" style="186" customWidth="1"/>
    <col min="6" max="6" width="14.88671875" style="186" customWidth="1"/>
    <col min="7" max="7" width="9.109375" style="186"/>
    <col min="8" max="8" width="15.109375" style="186" customWidth="1"/>
    <col min="9" max="9" width="12.88671875" style="186" customWidth="1"/>
    <col min="10" max="10" width="12.109375" style="186" customWidth="1"/>
    <col min="11" max="11" width="12.33203125" style="186" customWidth="1"/>
    <col min="12" max="12" width="9.109375" style="186"/>
    <col min="13" max="13" width="13.5546875" style="186" customWidth="1"/>
    <col min="14" max="14" width="13.44140625" style="186" customWidth="1"/>
    <col min="15" max="15" width="13.33203125" style="186" customWidth="1"/>
    <col min="16" max="16" width="11.88671875" style="186" customWidth="1"/>
    <col min="17" max="17" width="11.5546875" style="186" customWidth="1"/>
    <col min="18" max="18" width="18.6640625" style="186" customWidth="1"/>
    <col min="19" max="16384" width="9.109375" style="186"/>
  </cols>
  <sheetData>
    <row r="1" spans="1:19" x14ac:dyDescent="0.2">
      <c r="A1" s="181"/>
      <c r="B1" s="182"/>
      <c r="C1" s="183"/>
      <c r="D1" s="182"/>
      <c r="E1" s="184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5"/>
      <c r="R1" s="263" t="s">
        <v>325</v>
      </c>
      <c r="S1" s="263"/>
    </row>
    <row r="2" spans="1:19" x14ac:dyDescent="0.2">
      <c r="A2" s="181"/>
      <c r="B2" s="182"/>
      <c r="C2" s="183"/>
      <c r="D2" s="182"/>
      <c r="E2" s="184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</row>
    <row r="3" spans="1:19" x14ac:dyDescent="0.2">
      <c r="A3" s="256" t="s">
        <v>326</v>
      </c>
      <c r="B3" s="257"/>
      <c r="C3" s="257"/>
      <c r="D3" s="257"/>
      <c r="E3" s="257"/>
      <c r="F3" s="257"/>
      <c r="G3" s="257"/>
      <c r="H3" s="257"/>
      <c r="I3" s="257"/>
      <c r="J3" s="257"/>
      <c r="K3" s="257"/>
      <c r="L3" s="257"/>
      <c r="M3" s="257"/>
      <c r="N3" s="257"/>
      <c r="O3" s="257"/>
      <c r="P3" s="257"/>
      <c r="Q3" s="257"/>
      <c r="R3" s="257"/>
    </row>
    <row r="4" spans="1:19" ht="12.75" customHeight="1" x14ac:dyDescent="0.2">
      <c r="A4" s="255" t="s">
        <v>5</v>
      </c>
      <c r="B4" s="255" t="s">
        <v>327</v>
      </c>
      <c r="C4" s="255" t="s">
        <v>328</v>
      </c>
      <c r="D4" s="255" t="s">
        <v>329</v>
      </c>
      <c r="E4" s="255" t="s">
        <v>330</v>
      </c>
      <c r="F4" s="255" t="s">
        <v>331</v>
      </c>
      <c r="G4" s="255" t="s">
        <v>332</v>
      </c>
      <c r="H4" s="255" t="s">
        <v>333</v>
      </c>
      <c r="I4" s="255" t="s">
        <v>383</v>
      </c>
      <c r="J4" s="260" t="s">
        <v>385</v>
      </c>
      <c r="K4" s="260" t="s">
        <v>386</v>
      </c>
      <c r="L4" s="255" t="s">
        <v>334</v>
      </c>
      <c r="M4" s="260" t="s">
        <v>335</v>
      </c>
      <c r="N4" s="255" t="s">
        <v>397</v>
      </c>
      <c r="O4" s="255"/>
      <c r="P4" s="255" t="s">
        <v>336</v>
      </c>
      <c r="Q4" s="255"/>
      <c r="R4" s="260" t="s">
        <v>278</v>
      </c>
    </row>
    <row r="5" spans="1:19" x14ac:dyDescent="0.2">
      <c r="A5" s="255"/>
      <c r="B5" s="255"/>
      <c r="C5" s="255"/>
      <c r="D5" s="255"/>
      <c r="E5" s="255"/>
      <c r="F5" s="255"/>
      <c r="G5" s="255"/>
      <c r="H5" s="255"/>
      <c r="I5" s="255"/>
      <c r="J5" s="261"/>
      <c r="K5" s="264"/>
      <c r="L5" s="255"/>
      <c r="M5" s="261"/>
      <c r="N5" s="255"/>
      <c r="O5" s="255"/>
      <c r="P5" s="255"/>
      <c r="Q5" s="255"/>
      <c r="R5" s="261"/>
    </row>
    <row r="6" spans="1:19" x14ac:dyDescent="0.2">
      <c r="A6" s="255"/>
      <c r="B6" s="255"/>
      <c r="C6" s="255"/>
      <c r="D6" s="255"/>
      <c r="E6" s="255"/>
      <c r="F6" s="255"/>
      <c r="G6" s="255"/>
      <c r="H6" s="255"/>
      <c r="I6" s="255"/>
      <c r="J6" s="262"/>
      <c r="K6" s="262"/>
      <c r="L6" s="255"/>
      <c r="M6" s="262"/>
      <c r="N6" s="187" t="s">
        <v>337</v>
      </c>
      <c r="O6" s="187" t="s">
        <v>338</v>
      </c>
      <c r="P6" s="187" t="s">
        <v>337</v>
      </c>
      <c r="Q6" s="187" t="s">
        <v>338</v>
      </c>
      <c r="R6" s="262"/>
    </row>
    <row r="7" spans="1:19" ht="13.5" customHeight="1" x14ac:dyDescent="0.2">
      <c r="A7" s="258"/>
      <c r="B7" s="259"/>
      <c r="C7" s="259"/>
      <c r="D7" s="259"/>
      <c r="E7" s="259"/>
      <c r="F7" s="259"/>
      <c r="G7" s="259"/>
      <c r="H7" s="259"/>
      <c r="I7" s="259"/>
      <c r="J7" s="259"/>
      <c r="K7" s="259"/>
      <c r="L7" s="259"/>
      <c r="M7" s="259"/>
      <c r="N7" s="259"/>
      <c r="O7" s="259"/>
      <c r="P7" s="259"/>
      <c r="Q7" s="259"/>
      <c r="R7" s="259"/>
    </row>
    <row r="8" spans="1:19" s="6" customFormat="1" ht="30" customHeight="1" x14ac:dyDescent="0.2">
      <c r="A8" s="42">
        <v>1</v>
      </c>
      <c r="B8" s="42" t="s">
        <v>339</v>
      </c>
      <c r="C8" s="42" t="s">
        <v>340</v>
      </c>
      <c r="D8" s="208" t="s">
        <v>341</v>
      </c>
      <c r="E8" s="42" t="s">
        <v>391</v>
      </c>
      <c r="F8" s="42" t="s">
        <v>342</v>
      </c>
      <c r="G8" s="209">
        <v>6374</v>
      </c>
      <c r="H8" s="209" t="s">
        <v>343</v>
      </c>
      <c r="I8" s="210" t="s">
        <v>384</v>
      </c>
      <c r="J8" s="210" t="s">
        <v>105</v>
      </c>
      <c r="K8" s="210">
        <v>16000</v>
      </c>
      <c r="L8" s="209">
        <v>2009</v>
      </c>
      <c r="M8" s="211" t="s">
        <v>105</v>
      </c>
      <c r="N8" s="212">
        <v>43829</v>
      </c>
      <c r="O8" s="212">
        <v>44924</v>
      </c>
      <c r="P8" s="213" t="s">
        <v>105</v>
      </c>
      <c r="Q8" s="213" t="s">
        <v>105</v>
      </c>
      <c r="R8" s="214" t="s">
        <v>377</v>
      </c>
    </row>
    <row r="9" spans="1:19" s="217" customFormat="1" ht="30" customHeight="1" x14ac:dyDescent="0.2">
      <c r="A9" s="215">
        <v>2</v>
      </c>
      <c r="B9" s="209" t="s">
        <v>339</v>
      </c>
      <c r="C9" s="215" t="s">
        <v>340</v>
      </c>
      <c r="D9" s="215" t="s">
        <v>349</v>
      </c>
      <c r="E9" s="215" t="s">
        <v>350</v>
      </c>
      <c r="F9" s="42" t="s">
        <v>342</v>
      </c>
      <c r="G9" s="215">
        <v>7698</v>
      </c>
      <c r="H9" s="216">
        <v>43061</v>
      </c>
      <c r="I9" s="215">
        <v>6</v>
      </c>
      <c r="J9" s="211" t="s">
        <v>105</v>
      </c>
      <c r="K9" s="211">
        <v>16000</v>
      </c>
      <c r="L9" s="215">
        <v>2017</v>
      </c>
      <c r="M9" s="211" t="s">
        <v>105</v>
      </c>
      <c r="N9" s="216">
        <v>43791</v>
      </c>
      <c r="O9" s="216">
        <v>44886</v>
      </c>
      <c r="P9" s="213" t="s">
        <v>105</v>
      </c>
      <c r="Q9" s="213" t="s">
        <v>105</v>
      </c>
      <c r="R9" s="214" t="s">
        <v>26</v>
      </c>
    </row>
    <row r="10" spans="1:19" s="6" customFormat="1" ht="30" customHeight="1" x14ac:dyDescent="0.2">
      <c r="A10" s="42">
        <v>3</v>
      </c>
      <c r="B10" s="42" t="s">
        <v>351</v>
      </c>
      <c r="C10" s="42"/>
      <c r="D10" s="208" t="s">
        <v>352</v>
      </c>
      <c r="E10" s="42" t="s">
        <v>353</v>
      </c>
      <c r="F10" s="42" t="s">
        <v>354</v>
      </c>
      <c r="G10" s="218" t="s">
        <v>105</v>
      </c>
      <c r="H10" s="209" t="s">
        <v>355</v>
      </c>
      <c r="I10" s="210" t="s">
        <v>105</v>
      </c>
      <c r="J10" s="210">
        <v>640</v>
      </c>
      <c r="K10" s="210">
        <v>750</v>
      </c>
      <c r="L10" s="209">
        <v>2014</v>
      </c>
      <c r="M10" s="211" t="s">
        <v>105</v>
      </c>
      <c r="N10" s="212">
        <v>43508</v>
      </c>
      <c r="O10" s="212">
        <v>44603</v>
      </c>
      <c r="P10" s="213" t="s">
        <v>105</v>
      </c>
      <c r="Q10" s="213" t="s">
        <v>105</v>
      </c>
      <c r="R10" s="214" t="s">
        <v>388</v>
      </c>
    </row>
    <row r="11" spans="1:19" s="6" customFormat="1" ht="30" customHeight="1" x14ac:dyDescent="0.2">
      <c r="A11" s="215">
        <v>4</v>
      </c>
      <c r="B11" s="42" t="s">
        <v>339</v>
      </c>
      <c r="C11" s="42" t="s">
        <v>356</v>
      </c>
      <c r="D11" s="208" t="s">
        <v>357</v>
      </c>
      <c r="E11" s="42" t="s">
        <v>358</v>
      </c>
      <c r="F11" s="42" t="s">
        <v>359</v>
      </c>
      <c r="G11" s="209">
        <v>2143</v>
      </c>
      <c r="H11" s="209" t="s">
        <v>360</v>
      </c>
      <c r="I11" s="210" t="s">
        <v>387</v>
      </c>
      <c r="J11" s="210" t="s">
        <v>105</v>
      </c>
      <c r="K11" s="210">
        <v>3190</v>
      </c>
      <c r="L11" s="209">
        <v>2013</v>
      </c>
      <c r="M11" s="219">
        <v>95000</v>
      </c>
      <c r="N11" s="212">
        <v>43535</v>
      </c>
      <c r="O11" s="212">
        <v>44630</v>
      </c>
      <c r="P11" s="213" t="s">
        <v>389</v>
      </c>
      <c r="Q11" s="213" t="s">
        <v>390</v>
      </c>
      <c r="R11" s="214" t="s">
        <v>388</v>
      </c>
    </row>
    <row r="12" spans="1:19" s="6" customFormat="1" ht="30" customHeight="1" x14ac:dyDescent="0.2">
      <c r="A12" s="42">
        <v>5</v>
      </c>
      <c r="B12" s="42" t="s">
        <v>361</v>
      </c>
      <c r="C12" s="42" t="s">
        <v>340</v>
      </c>
      <c r="D12" s="208" t="s">
        <v>362</v>
      </c>
      <c r="E12" s="42" t="s">
        <v>363</v>
      </c>
      <c r="F12" s="42" t="s">
        <v>342</v>
      </c>
      <c r="G12" s="218">
        <v>6374</v>
      </c>
      <c r="H12" s="209" t="s">
        <v>364</v>
      </c>
      <c r="I12" s="210">
        <v>6</v>
      </c>
      <c r="J12" s="210" t="s">
        <v>105</v>
      </c>
      <c r="K12" s="210">
        <v>14000</v>
      </c>
      <c r="L12" s="209">
        <v>2010</v>
      </c>
      <c r="M12" s="211" t="s">
        <v>105</v>
      </c>
      <c r="N12" s="212">
        <v>43666</v>
      </c>
      <c r="O12" s="212">
        <v>44761</v>
      </c>
      <c r="P12" s="213" t="s">
        <v>105</v>
      </c>
      <c r="Q12" s="213" t="s">
        <v>105</v>
      </c>
      <c r="R12" s="214" t="s">
        <v>388</v>
      </c>
    </row>
    <row r="13" spans="1:19" s="6" customFormat="1" ht="30" customHeight="1" x14ac:dyDescent="0.2">
      <c r="A13" s="215">
        <v>6</v>
      </c>
      <c r="B13" s="42" t="s">
        <v>344</v>
      </c>
      <c r="C13" s="42" t="s">
        <v>345</v>
      </c>
      <c r="D13" s="208" t="s">
        <v>346</v>
      </c>
      <c r="E13" s="42" t="s">
        <v>347</v>
      </c>
      <c r="F13" s="42" t="s">
        <v>365</v>
      </c>
      <c r="G13" s="209">
        <v>1870</v>
      </c>
      <c r="H13" s="209" t="s">
        <v>348</v>
      </c>
      <c r="I13" s="210" t="s">
        <v>387</v>
      </c>
      <c r="J13" s="210">
        <v>1080</v>
      </c>
      <c r="K13" s="210">
        <v>2940</v>
      </c>
      <c r="L13" s="209">
        <v>2004</v>
      </c>
      <c r="M13" s="211" t="s">
        <v>105</v>
      </c>
      <c r="N13" s="212">
        <v>43725</v>
      </c>
      <c r="O13" s="212">
        <v>44820</v>
      </c>
      <c r="P13" s="213" t="s">
        <v>105</v>
      </c>
      <c r="Q13" s="213" t="s">
        <v>105</v>
      </c>
      <c r="R13" s="37" t="s">
        <v>377</v>
      </c>
    </row>
    <row r="14" spans="1:19" s="217" customFormat="1" ht="30" customHeight="1" x14ac:dyDescent="0.2">
      <c r="A14" s="42">
        <v>7</v>
      </c>
      <c r="B14" s="42" t="s">
        <v>366</v>
      </c>
      <c r="C14" s="42" t="s">
        <v>367</v>
      </c>
      <c r="D14" s="42" t="s">
        <v>368</v>
      </c>
      <c r="E14" s="42" t="s">
        <v>369</v>
      </c>
      <c r="F14" s="42" t="s">
        <v>342</v>
      </c>
      <c r="G14" s="209">
        <v>1896</v>
      </c>
      <c r="H14" s="42" t="s">
        <v>370</v>
      </c>
      <c r="I14" s="209">
        <v>9</v>
      </c>
      <c r="J14" s="218" t="s">
        <v>105</v>
      </c>
      <c r="K14" s="209"/>
      <c r="L14" s="209">
        <v>2004</v>
      </c>
      <c r="M14" s="220" t="s">
        <v>105</v>
      </c>
      <c r="N14" s="212">
        <v>43393</v>
      </c>
      <c r="O14" s="212">
        <v>43757</v>
      </c>
      <c r="P14" s="210" t="s">
        <v>105</v>
      </c>
      <c r="Q14" s="210" t="s">
        <v>105</v>
      </c>
      <c r="R14" s="214" t="s">
        <v>26</v>
      </c>
    </row>
    <row r="15" spans="1:19" s="217" customFormat="1" ht="30" customHeight="1" x14ac:dyDescent="0.2">
      <c r="A15" s="215">
        <v>8</v>
      </c>
      <c r="B15" s="42" t="s">
        <v>379</v>
      </c>
      <c r="C15" s="42" t="s">
        <v>380</v>
      </c>
      <c r="D15" s="42" t="s">
        <v>381</v>
      </c>
      <c r="E15" s="42" t="s">
        <v>382</v>
      </c>
      <c r="F15" s="42" t="s">
        <v>365</v>
      </c>
      <c r="G15" s="209">
        <v>1248</v>
      </c>
      <c r="H15" s="212">
        <v>41002</v>
      </c>
      <c r="I15" s="209">
        <v>2</v>
      </c>
      <c r="J15" s="209">
        <v>675</v>
      </c>
      <c r="K15" s="209">
        <v>2020</v>
      </c>
      <c r="L15" s="209">
        <v>2012</v>
      </c>
      <c r="M15" s="220" t="s">
        <v>105</v>
      </c>
      <c r="N15" s="212">
        <v>43577</v>
      </c>
      <c r="O15" s="212">
        <v>44672</v>
      </c>
      <c r="P15" s="210" t="s">
        <v>105</v>
      </c>
      <c r="Q15" s="210" t="s">
        <v>105</v>
      </c>
      <c r="R15" s="221" t="s">
        <v>376</v>
      </c>
    </row>
    <row r="16" spans="1:19" s="217" customFormat="1" ht="30" customHeight="1" x14ac:dyDescent="0.2">
      <c r="A16" s="42">
        <v>9</v>
      </c>
      <c r="B16" s="86" t="s">
        <v>371</v>
      </c>
      <c r="C16" s="42" t="s">
        <v>372</v>
      </c>
      <c r="D16" s="86" t="s">
        <v>373</v>
      </c>
      <c r="E16" s="86" t="s">
        <v>374</v>
      </c>
      <c r="F16" s="42" t="s">
        <v>365</v>
      </c>
      <c r="G16" s="86">
        <v>1910</v>
      </c>
      <c r="H16" s="86" t="s">
        <v>375</v>
      </c>
      <c r="I16" s="213">
        <v>2</v>
      </c>
      <c r="J16" s="213">
        <v>850</v>
      </c>
      <c r="K16" s="213">
        <v>2010</v>
      </c>
      <c r="L16" s="86">
        <v>2008</v>
      </c>
      <c r="M16" s="213" t="s">
        <v>105</v>
      </c>
      <c r="N16" s="212">
        <v>43759</v>
      </c>
      <c r="O16" s="212">
        <v>44854</v>
      </c>
      <c r="P16" s="213" t="s">
        <v>105</v>
      </c>
      <c r="Q16" s="213" t="s">
        <v>105</v>
      </c>
      <c r="R16" s="221" t="s">
        <v>376</v>
      </c>
    </row>
    <row r="17" spans="1:18" ht="30" customHeight="1" x14ac:dyDescent="0.2">
      <c r="A17" s="31">
        <v>10</v>
      </c>
      <c r="B17" s="31" t="s">
        <v>361</v>
      </c>
      <c r="C17" s="31">
        <v>1017</v>
      </c>
      <c r="D17" s="222" t="s">
        <v>394</v>
      </c>
      <c r="E17" s="31" t="s">
        <v>396</v>
      </c>
      <c r="F17" s="31" t="s">
        <v>342</v>
      </c>
      <c r="G17" s="223">
        <v>5638</v>
      </c>
      <c r="H17" s="31" t="s">
        <v>395</v>
      </c>
      <c r="I17" s="224">
        <v>9</v>
      </c>
      <c r="J17" s="228" t="s">
        <v>105</v>
      </c>
      <c r="K17" s="213">
        <v>12000</v>
      </c>
      <c r="L17" s="223">
        <v>1978</v>
      </c>
      <c r="M17" s="225" t="s">
        <v>105</v>
      </c>
      <c r="N17" s="226">
        <v>43493</v>
      </c>
      <c r="O17" s="226">
        <v>44588</v>
      </c>
      <c r="P17" s="227" t="s">
        <v>105</v>
      </c>
      <c r="Q17" s="227" t="s">
        <v>105</v>
      </c>
      <c r="R17" s="214" t="s">
        <v>26</v>
      </c>
    </row>
    <row r="18" spans="1:18" ht="30" customHeight="1" x14ac:dyDescent="0.2">
      <c r="A18" s="42">
        <v>11</v>
      </c>
      <c r="B18" s="222" t="s">
        <v>398</v>
      </c>
      <c r="C18" s="222" t="s">
        <v>399</v>
      </c>
      <c r="D18" s="222" t="s">
        <v>400</v>
      </c>
      <c r="E18" s="31" t="s">
        <v>401</v>
      </c>
      <c r="F18" s="31" t="s">
        <v>342</v>
      </c>
      <c r="G18" s="223">
        <v>2998</v>
      </c>
      <c r="H18" s="31">
        <v>43444</v>
      </c>
      <c r="I18" s="224">
        <v>6</v>
      </c>
      <c r="J18" s="228" t="s">
        <v>105</v>
      </c>
      <c r="K18" s="213">
        <v>7000</v>
      </c>
      <c r="L18" s="223">
        <v>2016</v>
      </c>
      <c r="M18" s="219">
        <v>598000</v>
      </c>
      <c r="N18" s="226">
        <v>43809</v>
      </c>
      <c r="O18" s="226">
        <v>44904</v>
      </c>
      <c r="P18" s="226">
        <v>43809</v>
      </c>
      <c r="Q18" s="226">
        <v>44904</v>
      </c>
      <c r="R18" s="214" t="s">
        <v>388</v>
      </c>
    </row>
    <row r="19" spans="1:18" x14ac:dyDescent="0.2">
      <c r="G19" s="223"/>
    </row>
  </sheetData>
  <mergeCells count="19">
    <mergeCell ref="R1:S1"/>
    <mergeCell ref="J4:J6"/>
    <mergeCell ref="K4:K6"/>
    <mergeCell ref="L4:L6"/>
    <mergeCell ref="M4:M6"/>
    <mergeCell ref="N4:O5"/>
    <mergeCell ref="P4:Q5"/>
    <mergeCell ref="G4:G6"/>
    <mergeCell ref="H4:H6"/>
    <mergeCell ref="I4:I6"/>
    <mergeCell ref="A3:R3"/>
    <mergeCell ref="A7:R7"/>
    <mergeCell ref="R4:R6"/>
    <mergeCell ref="A4:A6"/>
    <mergeCell ref="B4:B6"/>
    <mergeCell ref="C4:C6"/>
    <mergeCell ref="D4:D6"/>
    <mergeCell ref="E4:E6"/>
    <mergeCell ref="F4:F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9"/>
  <sheetViews>
    <sheetView workbookViewId="0">
      <selection activeCell="J9" sqref="J9"/>
    </sheetView>
  </sheetViews>
  <sheetFormatPr defaultColWidth="9.109375" defaultRowHeight="12.6" x14ac:dyDescent="0.25"/>
  <cols>
    <col min="1" max="1" width="7" style="200" customWidth="1"/>
    <col min="2" max="2" width="20.44140625" style="200" customWidth="1"/>
    <col min="3" max="3" width="15.6640625" style="200" customWidth="1"/>
    <col min="4" max="4" width="22.5546875" style="200" customWidth="1"/>
    <col min="5" max="5" width="25.33203125" style="200" customWidth="1"/>
    <col min="6" max="6" width="15.33203125" style="200" customWidth="1"/>
    <col min="7" max="7" width="19.44140625" style="200" customWidth="1"/>
    <col min="8" max="16384" width="9.109375" style="200"/>
  </cols>
  <sheetData>
    <row r="1" spans="1:7" x14ac:dyDescent="0.25">
      <c r="F1" s="229" t="s">
        <v>325</v>
      </c>
      <c r="G1" s="229"/>
    </row>
    <row r="3" spans="1:7" ht="30" customHeight="1" x14ac:dyDescent="0.25">
      <c r="A3" s="268" t="s">
        <v>315</v>
      </c>
      <c r="B3" s="268"/>
      <c r="C3" s="268"/>
      <c r="D3" s="268"/>
      <c r="E3" s="268"/>
      <c r="F3" s="268"/>
      <c r="G3" s="268"/>
    </row>
    <row r="4" spans="1:7" ht="30" customHeight="1" x14ac:dyDescent="0.25">
      <c r="A4" s="201" t="s">
        <v>277</v>
      </c>
      <c r="B4" s="202" t="s">
        <v>278</v>
      </c>
      <c r="C4" s="202" t="s">
        <v>279</v>
      </c>
      <c r="D4" s="202" t="s">
        <v>280</v>
      </c>
      <c r="E4" s="202" t="s">
        <v>281</v>
      </c>
      <c r="F4" s="202" t="s">
        <v>282</v>
      </c>
      <c r="G4" s="203" t="s">
        <v>283</v>
      </c>
    </row>
    <row r="5" spans="1:7" ht="30" customHeight="1" x14ac:dyDescent="0.25">
      <c r="A5" s="204">
        <v>1</v>
      </c>
      <c r="B5" s="31" t="s">
        <v>295</v>
      </c>
      <c r="C5" s="31" t="s">
        <v>287</v>
      </c>
      <c r="D5" s="31" t="s">
        <v>286</v>
      </c>
      <c r="E5" s="31" t="s">
        <v>319</v>
      </c>
      <c r="F5" s="31" t="s">
        <v>288</v>
      </c>
      <c r="G5" s="205">
        <v>1702</v>
      </c>
    </row>
    <row r="6" spans="1:7" ht="30" customHeight="1" x14ac:dyDescent="0.25">
      <c r="A6" s="204">
        <v>2</v>
      </c>
      <c r="B6" s="31" t="s">
        <v>284</v>
      </c>
      <c r="C6" s="31" t="s">
        <v>289</v>
      </c>
      <c r="D6" s="31" t="s">
        <v>320</v>
      </c>
      <c r="E6" s="31" t="s">
        <v>392</v>
      </c>
      <c r="F6" s="31" t="s">
        <v>290</v>
      </c>
      <c r="G6" s="205">
        <v>721.73</v>
      </c>
    </row>
    <row r="7" spans="1:7" ht="30" customHeight="1" x14ac:dyDescent="0.25">
      <c r="A7" s="204">
        <v>4</v>
      </c>
      <c r="B7" s="31" t="s">
        <v>284</v>
      </c>
      <c r="C7" s="31" t="s">
        <v>287</v>
      </c>
      <c r="D7" s="31" t="s">
        <v>285</v>
      </c>
      <c r="E7" s="31" t="s">
        <v>291</v>
      </c>
      <c r="F7" s="31" t="s">
        <v>292</v>
      </c>
      <c r="G7" s="205">
        <v>1249</v>
      </c>
    </row>
    <row r="8" spans="1:7" ht="30" customHeight="1" x14ac:dyDescent="0.25">
      <c r="A8" s="204">
        <v>5</v>
      </c>
      <c r="B8" s="31" t="s">
        <v>293</v>
      </c>
      <c r="C8" s="31" t="s">
        <v>287</v>
      </c>
      <c r="D8" s="31" t="s">
        <v>318</v>
      </c>
      <c r="E8" s="31" t="s">
        <v>393</v>
      </c>
      <c r="F8" s="31" t="s">
        <v>294</v>
      </c>
      <c r="G8" s="205">
        <v>3944.58</v>
      </c>
    </row>
    <row r="9" spans="1:7" ht="30" customHeight="1" x14ac:dyDescent="0.25">
      <c r="A9" s="204">
        <v>8</v>
      </c>
      <c r="B9" s="31" t="s">
        <v>295</v>
      </c>
      <c r="C9" s="31" t="s">
        <v>287</v>
      </c>
      <c r="D9" s="31" t="s">
        <v>286</v>
      </c>
      <c r="E9" s="31" t="s">
        <v>319</v>
      </c>
      <c r="F9" s="31" t="s">
        <v>296</v>
      </c>
      <c r="G9" s="205">
        <v>1325.38</v>
      </c>
    </row>
    <row r="10" spans="1:7" ht="30" customHeight="1" x14ac:dyDescent="0.25">
      <c r="A10" s="204">
        <v>9</v>
      </c>
      <c r="B10" s="31" t="s">
        <v>284</v>
      </c>
      <c r="C10" s="31" t="s">
        <v>287</v>
      </c>
      <c r="D10" s="31" t="s">
        <v>286</v>
      </c>
      <c r="E10" s="31" t="s">
        <v>297</v>
      </c>
      <c r="F10" s="31" t="s">
        <v>298</v>
      </c>
      <c r="G10" s="205">
        <v>800</v>
      </c>
    </row>
    <row r="11" spans="1:7" ht="30" customHeight="1" x14ac:dyDescent="0.25">
      <c r="A11" s="269" t="s">
        <v>378</v>
      </c>
      <c r="B11" s="270"/>
      <c r="C11" s="270"/>
      <c r="D11" s="270"/>
      <c r="E11" s="270"/>
      <c r="F11" s="271"/>
      <c r="G11" s="203">
        <f>SUM(G5:G10)</f>
        <v>9742.6899999999987</v>
      </c>
    </row>
    <row r="12" spans="1:7" x14ac:dyDescent="0.25">
      <c r="A12" s="206"/>
      <c r="B12" s="207"/>
      <c r="C12" s="207"/>
      <c r="D12" s="207"/>
      <c r="E12" s="207"/>
      <c r="F12" s="207"/>
      <c r="G12" s="206"/>
    </row>
    <row r="13" spans="1:7" ht="30" customHeight="1" x14ac:dyDescent="0.25">
      <c r="A13" s="268" t="s">
        <v>316</v>
      </c>
      <c r="B13" s="268"/>
      <c r="C13" s="268"/>
      <c r="D13" s="268"/>
      <c r="E13" s="268"/>
      <c r="F13" s="268"/>
      <c r="G13" s="268"/>
    </row>
    <row r="14" spans="1:7" ht="25.2" x14ac:dyDescent="0.25">
      <c r="A14" s="201" t="s">
        <v>277</v>
      </c>
      <c r="B14" s="202" t="s">
        <v>278</v>
      </c>
      <c r="C14" s="202" t="s">
        <v>279</v>
      </c>
      <c r="D14" s="202" t="s">
        <v>280</v>
      </c>
      <c r="E14" s="202" t="s">
        <v>281</v>
      </c>
      <c r="F14" s="202" t="s">
        <v>282</v>
      </c>
      <c r="G14" s="203" t="s">
        <v>283</v>
      </c>
    </row>
    <row r="15" spans="1:7" ht="30" customHeight="1" x14ac:dyDescent="0.25">
      <c r="A15" s="204">
        <v>1</v>
      </c>
      <c r="B15" s="31" t="s">
        <v>284</v>
      </c>
      <c r="C15" s="31" t="s">
        <v>287</v>
      </c>
      <c r="D15" s="31" t="s">
        <v>321</v>
      </c>
      <c r="E15" s="31" t="s">
        <v>299</v>
      </c>
      <c r="F15" s="31" t="s">
        <v>300</v>
      </c>
      <c r="G15" s="205">
        <v>3558.51</v>
      </c>
    </row>
    <row r="16" spans="1:7" ht="30" customHeight="1" x14ac:dyDescent="0.25">
      <c r="A16" s="204">
        <v>2</v>
      </c>
      <c r="B16" s="31" t="s">
        <v>284</v>
      </c>
      <c r="C16" s="31" t="s">
        <v>287</v>
      </c>
      <c r="D16" s="31" t="s">
        <v>322</v>
      </c>
      <c r="E16" s="31" t="s">
        <v>301</v>
      </c>
      <c r="F16" s="31" t="s">
        <v>302</v>
      </c>
      <c r="G16" s="205">
        <v>2000</v>
      </c>
    </row>
    <row r="17" spans="1:7" ht="30" customHeight="1" x14ac:dyDescent="0.25">
      <c r="A17" s="204">
        <v>3</v>
      </c>
      <c r="B17" s="31" t="s">
        <v>284</v>
      </c>
      <c r="C17" s="31" t="s">
        <v>287</v>
      </c>
      <c r="D17" s="31" t="s">
        <v>323</v>
      </c>
      <c r="E17" s="31" t="s">
        <v>303</v>
      </c>
      <c r="F17" s="31" t="s">
        <v>300</v>
      </c>
      <c r="G17" s="205">
        <v>2700</v>
      </c>
    </row>
    <row r="18" spans="1:7" ht="30" customHeight="1" x14ac:dyDescent="0.25">
      <c r="A18" s="204">
        <v>4</v>
      </c>
      <c r="B18" s="31" t="s">
        <v>284</v>
      </c>
      <c r="C18" s="31" t="s">
        <v>304</v>
      </c>
      <c r="D18" s="31" t="s">
        <v>305</v>
      </c>
      <c r="E18" s="31" t="s">
        <v>306</v>
      </c>
      <c r="F18" s="31" t="s">
        <v>307</v>
      </c>
      <c r="G18" s="205">
        <v>431.04</v>
      </c>
    </row>
    <row r="19" spans="1:7" ht="30" customHeight="1" x14ac:dyDescent="0.25">
      <c r="A19" s="265" t="s">
        <v>378</v>
      </c>
      <c r="B19" s="266"/>
      <c r="C19" s="266"/>
      <c r="D19" s="266"/>
      <c r="E19" s="266"/>
      <c r="F19" s="267"/>
      <c r="G19" s="203">
        <f>SUM(G15:G18)</f>
        <v>8689.5500000000011</v>
      </c>
    </row>
    <row r="22" spans="1:7" ht="30" customHeight="1" x14ac:dyDescent="0.25">
      <c r="A22" s="268" t="s">
        <v>317</v>
      </c>
      <c r="B22" s="268"/>
      <c r="C22" s="268"/>
      <c r="D22" s="268"/>
      <c r="E22" s="268"/>
      <c r="F22" s="268"/>
      <c r="G22" s="268"/>
    </row>
    <row r="23" spans="1:7" ht="25.2" x14ac:dyDescent="0.25">
      <c r="A23" s="201" t="s">
        <v>277</v>
      </c>
      <c r="B23" s="202" t="s">
        <v>278</v>
      </c>
      <c r="C23" s="202" t="s">
        <v>279</v>
      </c>
      <c r="D23" s="202" t="s">
        <v>280</v>
      </c>
      <c r="E23" s="202" t="s">
        <v>281</v>
      </c>
      <c r="F23" s="202" t="s">
        <v>282</v>
      </c>
      <c r="G23" s="203" t="s">
        <v>283</v>
      </c>
    </row>
    <row r="24" spans="1:7" ht="30" customHeight="1" x14ac:dyDescent="0.25">
      <c r="A24" s="204">
        <v>1</v>
      </c>
      <c r="B24" s="31" t="s">
        <v>284</v>
      </c>
      <c r="C24" s="31" t="s">
        <v>287</v>
      </c>
      <c r="D24" s="31" t="s">
        <v>286</v>
      </c>
      <c r="E24" s="31" t="s">
        <v>319</v>
      </c>
      <c r="F24" s="31" t="s">
        <v>308</v>
      </c>
      <c r="G24" s="205">
        <v>543.29999999999995</v>
      </c>
    </row>
    <row r="25" spans="1:7" ht="30" customHeight="1" x14ac:dyDescent="0.25">
      <c r="A25" s="204">
        <v>2</v>
      </c>
      <c r="B25" s="31" t="s">
        <v>309</v>
      </c>
      <c r="C25" s="31" t="s">
        <v>289</v>
      </c>
      <c r="D25" s="31" t="s">
        <v>286</v>
      </c>
      <c r="E25" s="31" t="s">
        <v>319</v>
      </c>
      <c r="F25" s="31" t="s">
        <v>310</v>
      </c>
      <c r="G25" s="205">
        <v>292</v>
      </c>
    </row>
    <row r="26" spans="1:7" ht="30" customHeight="1" x14ac:dyDescent="0.25">
      <c r="A26" s="204">
        <v>3</v>
      </c>
      <c r="B26" s="31" t="s">
        <v>284</v>
      </c>
      <c r="C26" s="31" t="s">
        <v>287</v>
      </c>
      <c r="D26" s="31" t="s">
        <v>321</v>
      </c>
      <c r="E26" s="31" t="s">
        <v>311</v>
      </c>
      <c r="F26" s="31" t="s">
        <v>312</v>
      </c>
      <c r="G26" s="205">
        <v>1047.3499999999999</v>
      </c>
    </row>
    <row r="27" spans="1:7" ht="30" customHeight="1" x14ac:dyDescent="0.25">
      <c r="A27" s="204">
        <v>4</v>
      </c>
      <c r="B27" s="31" t="s">
        <v>295</v>
      </c>
      <c r="C27" s="31" t="s">
        <v>287</v>
      </c>
      <c r="D27" s="31" t="s">
        <v>286</v>
      </c>
      <c r="E27" s="31" t="s">
        <v>319</v>
      </c>
      <c r="F27" s="31" t="s">
        <v>313</v>
      </c>
      <c r="G27" s="205">
        <v>849.09</v>
      </c>
    </row>
    <row r="28" spans="1:7" ht="30" customHeight="1" x14ac:dyDescent="0.25">
      <c r="A28" s="204">
        <v>5</v>
      </c>
      <c r="B28" s="31" t="s">
        <v>284</v>
      </c>
      <c r="C28" s="31" t="s">
        <v>289</v>
      </c>
      <c r="D28" s="31" t="s">
        <v>286</v>
      </c>
      <c r="E28" s="31" t="s">
        <v>324</v>
      </c>
      <c r="F28" s="31" t="s">
        <v>314</v>
      </c>
      <c r="G28" s="205">
        <v>458.79</v>
      </c>
    </row>
    <row r="29" spans="1:7" ht="30" customHeight="1" x14ac:dyDescent="0.25">
      <c r="A29" s="265" t="s">
        <v>378</v>
      </c>
      <c r="B29" s="266"/>
      <c r="C29" s="266"/>
      <c r="D29" s="266"/>
      <c r="E29" s="266"/>
      <c r="F29" s="267"/>
      <c r="G29" s="203">
        <f>SUM(G24:G28)</f>
        <v>3190.5299999999997</v>
      </c>
    </row>
  </sheetData>
  <mergeCells count="7">
    <mergeCell ref="A29:F29"/>
    <mergeCell ref="A3:G3"/>
    <mergeCell ref="A13:G13"/>
    <mergeCell ref="A22:G22"/>
    <mergeCell ref="F1:G1"/>
    <mergeCell ref="A11:F11"/>
    <mergeCell ref="A19:F19"/>
  </mergeCells>
  <pageMargins left="0.7" right="0.7" top="0.75" bottom="0.75" header="0.3" footer="0.3"/>
  <pageSetup paperSize="9"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Zakresy nazwane</vt:lpstr>
      </vt:variant>
      <vt:variant>
        <vt:i4>3</vt:i4>
      </vt:variant>
    </vt:vector>
  </HeadingPairs>
  <TitlesOfParts>
    <vt:vector size="8" baseType="lpstr">
      <vt:lpstr>budynki</vt:lpstr>
      <vt:lpstr>środki trwałe</vt:lpstr>
      <vt:lpstr>elektronika</vt:lpstr>
      <vt:lpstr>pojazdy</vt:lpstr>
      <vt:lpstr>Szkodowość</vt:lpstr>
      <vt:lpstr>budynki!Obszar_wydruku</vt:lpstr>
      <vt:lpstr>elektronika!Obszar_wydruku</vt:lpstr>
      <vt:lpstr>'środki trwałe'!Obszar_wydruku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MEDIC</dc:creator>
  <cp:lastModifiedBy>Sebastian Rudziński</cp:lastModifiedBy>
  <cp:lastPrinted>2018-11-22T15:56:14Z</cp:lastPrinted>
  <dcterms:created xsi:type="dcterms:W3CDTF">2003-03-13T10:23:20Z</dcterms:created>
  <dcterms:modified xsi:type="dcterms:W3CDTF">2018-12-20T08:28:52Z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VID412511E1">
    <vt:lpwstr/>
  </property>
  <property fmtid="{D5CDD505-2E9C-101B-9397-08002B2CF9AE}" pid="3" name="IVID145012D5">
    <vt:lpwstr/>
  </property>
  <property fmtid="{D5CDD505-2E9C-101B-9397-08002B2CF9AE}" pid="4" name="IVID3A371DE6">
    <vt:lpwstr/>
  </property>
  <property fmtid="{D5CDD505-2E9C-101B-9397-08002B2CF9AE}" pid="5" name="IVID305908F7">
    <vt:lpwstr/>
  </property>
  <property fmtid="{D5CDD505-2E9C-101B-9397-08002B2CF9AE}" pid="6" name="IVIDEC1DB65A">
    <vt:lpwstr/>
  </property>
  <property fmtid="{D5CDD505-2E9C-101B-9397-08002B2CF9AE}" pid="7" name="IVID146313F2">
    <vt:lpwstr/>
  </property>
  <property fmtid="{D5CDD505-2E9C-101B-9397-08002B2CF9AE}" pid="8" name="IVID247C1308">
    <vt:lpwstr/>
  </property>
  <property fmtid="{D5CDD505-2E9C-101B-9397-08002B2CF9AE}" pid="9" name="IVID7D00119">
    <vt:lpwstr/>
  </property>
  <property fmtid="{D5CDD505-2E9C-101B-9397-08002B2CF9AE}" pid="10" name="IVID124B15E0">
    <vt:lpwstr/>
  </property>
  <property fmtid="{D5CDD505-2E9C-101B-9397-08002B2CF9AE}" pid="11" name="IVID343010DD">
    <vt:lpwstr/>
  </property>
  <property fmtid="{D5CDD505-2E9C-101B-9397-08002B2CF9AE}" pid="12" name="IVID55213FF">
    <vt:lpwstr/>
  </property>
  <property fmtid="{D5CDD505-2E9C-101B-9397-08002B2CF9AE}" pid="13" name="IVID372F19E9">
    <vt:lpwstr/>
  </property>
  <property fmtid="{D5CDD505-2E9C-101B-9397-08002B2CF9AE}" pid="14" name="IVIDBC9AED84">
    <vt:lpwstr/>
  </property>
  <property fmtid="{D5CDD505-2E9C-101B-9397-08002B2CF9AE}" pid="15" name="IVID363218D8">
    <vt:lpwstr/>
  </property>
  <property fmtid="{D5CDD505-2E9C-101B-9397-08002B2CF9AE}" pid="16" name="IVID17FE2478">
    <vt:lpwstr/>
  </property>
  <property fmtid="{D5CDD505-2E9C-101B-9397-08002B2CF9AE}" pid="17" name="IVID1C76DEB5">
    <vt:lpwstr/>
  </property>
  <property fmtid="{D5CDD505-2E9C-101B-9397-08002B2CF9AE}" pid="18" name="IVIDC661EF3">
    <vt:lpwstr/>
  </property>
  <property fmtid="{D5CDD505-2E9C-101B-9397-08002B2CF9AE}" pid="19" name="IVID32571C01">
    <vt:lpwstr/>
  </property>
  <property fmtid="{D5CDD505-2E9C-101B-9397-08002B2CF9AE}" pid="20" name="IVID1D391309">
    <vt:lpwstr/>
  </property>
  <property fmtid="{D5CDD505-2E9C-101B-9397-08002B2CF9AE}" pid="21" name="IVIDE5F12D2">
    <vt:lpwstr/>
  </property>
  <property fmtid="{D5CDD505-2E9C-101B-9397-08002B2CF9AE}" pid="22" name="IVID274D12D5">
    <vt:lpwstr/>
  </property>
  <property fmtid="{D5CDD505-2E9C-101B-9397-08002B2CF9AE}" pid="23" name="IVID191F0CF2">
    <vt:lpwstr/>
  </property>
  <property fmtid="{D5CDD505-2E9C-101B-9397-08002B2CF9AE}" pid="24" name="IVID202E14EF">
    <vt:lpwstr/>
  </property>
  <property fmtid="{D5CDD505-2E9C-101B-9397-08002B2CF9AE}" pid="25" name="IVID847BBDC9">
    <vt:lpwstr/>
  </property>
  <property fmtid="{D5CDD505-2E9C-101B-9397-08002B2CF9AE}" pid="26" name="IVID2B251201">
    <vt:lpwstr/>
  </property>
</Properties>
</file>